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0/3ER TRIM 2020/carpeta sin título/"/>
    </mc:Choice>
  </mc:AlternateContent>
  <xr:revisionPtr revIDLastSave="0" documentId="13_ncr:1_{0CB4DE9C-1C8D-1546-827D-6513D453BCC4}" xr6:coauthVersionLast="45" xr6:coauthVersionMax="45" xr10:uidLastSave="{00000000-0000-0000-0000-000000000000}"/>
  <bookViews>
    <workbookView xWindow="12280" yWindow="480" windowWidth="25420" windowHeight="21120" xr2:uid="{00000000-000D-0000-FFFF-FFFF00000000}"/>
  </bookViews>
  <sheets>
    <sheet name="9.1.1" sheetId="3" r:id="rId1"/>
  </sheets>
  <definedNames>
    <definedName name="_xlnm._FilterDatabase" localSheetId="0" hidden="1">'9.1.1'!$A$9:$I$150</definedName>
    <definedName name="ANEXO">#REF!</definedName>
    <definedName name="_xlnm.Print_Area" localSheetId="0">'9.1.1'!$A$1:$I$159</definedName>
    <definedName name="moviliario">#REF!</definedName>
    <definedName name="S">#REF!</definedName>
    <definedName name="_xlnm.Print_Titles" localSheetId="0">'9.1.1'!$1:$8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H51" i="3" l="1"/>
  <c r="G51" i="3"/>
  <c r="E51" i="3"/>
  <c r="D51" i="3"/>
  <c r="F104" i="3"/>
  <c r="I104" i="3" s="1"/>
  <c r="I103" i="3" s="1"/>
  <c r="H103" i="3"/>
  <c r="G103" i="3"/>
  <c r="E103" i="3"/>
  <c r="D103" i="3"/>
  <c r="F55" i="3"/>
  <c r="I55" i="3" s="1"/>
  <c r="F103" i="3" l="1"/>
  <c r="F141" i="3" l="1"/>
  <c r="I141" i="3" s="1"/>
  <c r="I140" i="3" s="1"/>
  <c r="H140" i="3"/>
  <c r="H139" i="3" s="1"/>
  <c r="G140" i="3"/>
  <c r="G139" i="3" s="1"/>
  <c r="E140" i="3"/>
  <c r="E139" i="3" s="1"/>
  <c r="D140" i="3"/>
  <c r="D139" i="3" s="1"/>
  <c r="F139" i="3" s="1"/>
  <c r="F140" i="3" l="1"/>
  <c r="I139" i="3"/>
  <c r="F147" i="3" l="1"/>
  <c r="I147" i="3" s="1"/>
  <c r="I146" i="3" s="1"/>
  <c r="H146" i="3"/>
  <c r="H145" i="3" s="1"/>
  <c r="G146" i="3"/>
  <c r="G145" i="3" s="1"/>
  <c r="E146" i="3"/>
  <c r="E145" i="3" s="1"/>
  <c r="D146" i="3"/>
  <c r="D145" i="3" s="1"/>
  <c r="F144" i="3"/>
  <c r="I144" i="3" s="1"/>
  <c r="I143" i="3" s="1"/>
  <c r="H143" i="3"/>
  <c r="H142" i="3" s="1"/>
  <c r="G143" i="3"/>
  <c r="G142" i="3" s="1"/>
  <c r="E143" i="3"/>
  <c r="E142" i="3" s="1"/>
  <c r="D143" i="3"/>
  <c r="D142" i="3" s="1"/>
  <c r="F138" i="3"/>
  <c r="I138" i="3" s="1"/>
  <c r="F137" i="3"/>
  <c r="I137" i="3" s="1"/>
  <c r="F136" i="3"/>
  <c r="I136" i="3" s="1"/>
  <c r="F135" i="3"/>
  <c r="I135" i="3" s="1"/>
  <c r="F134" i="3"/>
  <c r="F133" i="3"/>
  <c r="I133" i="3" s="1"/>
  <c r="H132" i="3"/>
  <c r="G132" i="3"/>
  <c r="E132" i="3"/>
  <c r="D132" i="3"/>
  <c r="F131" i="3"/>
  <c r="I131" i="3" s="1"/>
  <c r="I130" i="3" s="1"/>
  <c r="H130" i="3"/>
  <c r="G130" i="3"/>
  <c r="E130" i="3"/>
  <c r="D130" i="3"/>
  <c r="F129" i="3"/>
  <c r="I129" i="3" s="1"/>
  <c r="I128" i="3" s="1"/>
  <c r="H128" i="3"/>
  <c r="G128" i="3"/>
  <c r="E128" i="3"/>
  <c r="D128" i="3"/>
  <c r="F127" i="3"/>
  <c r="I127" i="3" s="1"/>
  <c r="F126" i="3"/>
  <c r="I126" i="3" s="1"/>
  <c r="I125" i="3" s="1"/>
  <c r="H125" i="3"/>
  <c r="G125" i="3"/>
  <c r="E125" i="3"/>
  <c r="D125" i="3"/>
  <c r="F123" i="3"/>
  <c r="I123" i="3" s="1"/>
  <c r="I122" i="3" s="1"/>
  <c r="H122" i="3"/>
  <c r="G122" i="3"/>
  <c r="E122" i="3"/>
  <c r="D122" i="3"/>
  <c r="F121" i="3"/>
  <c r="I121" i="3" s="1"/>
  <c r="I120" i="3" s="1"/>
  <c r="H120" i="3"/>
  <c r="G120" i="3"/>
  <c r="E120" i="3"/>
  <c r="D120" i="3"/>
  <c r="F119" i="3"/>
  <c r="I119" i="3" s="1"/>
  <c r="I118" i="3" s="1"/>
  <c r="H118" i="3"/>
  <c r="G118" i="3"/>
  <c r="E118" i="3"/>
  <c r="D118" i="3"/>
  <c r="F116" i="3"/>
  <c r="I116" i="3" s="1"/>
  <c r="F115" i="3"/>
  <c r="I115" i="3" s="1"/>
  <c r="F114" i="3"/>
  <c r="I114" i="3" s="1"/>
  <c r="F113" i="3"/>
  <c r="I113" i="3" s="1"/>
  <c r="H112" i="3"/>
  <c r="G112" i="3"/>
  <c r="E112" i="3"/>
  <c r="D112" i="3"/>
  <c r="F111" i="3"/>
  <c r="I111" i="3" s="1"/>
  <c r="F110" i="3"/>
  <c r="I110" i="3" s="1"/>
  <c r="H109" i="3"/>
  <c r="G109" i="3"/>
  <c r="E109" i="3"/>
  <c r="D109" i="3"/>
  <c r="F108" i="3"/>
  <c r="I108" i="3" s="1"/>
  <c r="F107" i="3"/>
  <c r="I107" i="3" s="1"/>
  <c r="F106" i="3"/>
  <c r="I106" i="3" s="1"/>
  <c r="H105" i="3"/>
  <c r="G105" i="3"/>
  <c r="E105" i="3"/>
  <c r="D105" i="3"/>
  <c r="F102" i="3"/>
  <c r="I102" i="3" s="1"/>
  <c r="F101" i="3"/>
  <c r="I101" i="3" s="1"/>
  <c r="F100" i="3"/>
  <c r="I100" i="3" s="1"/>
  <c r="F99" i="3"/>
  <c r="I99" i="3" s="1"/>
  <c r="F98" i="3"/>
  <c r="I98" i="3" s="1"/>
  <c r="H97" i="3"/>
  <c r="G97" i="3"/>
  <c r="E97" i="3"/>
  <c r="D97" i="3"/>
  <c r="F96" i="3"/>
  <c r="I96" i="3" s="1"/>
  <c r="F95" i="3"/>
  <c r="I95" i="3" s="1"/>
  <c r="F94" i="3"/>
  <c r="I94" i="3" s="1"/>
  <c r="F93" i="3"/>
  <c r="I93" i="3" s="1"/>
  <c r="H92" i="3"/>
  <c r="G92" i="3"/>
  <c r="E92" i="3"/>
  <c r="D92" i="3"/>
  <c r="F91" i="3"/>
  <c r="I91" i="3" s="1"/>
  <c r="F90" i="3"/>
  <c r="I90" i="3" s="1"/>
  <c r="F89" i="3"/>
  <c r="I89" i="3" s="1"/>
  <c r="F88" i="3"/>
  <c r="I88" i="3" s="1"/>
  <c r="F87" i="3"/>
  <c r="I87" i="3" s="1"/>
  <c r="H86" i="3"/>
  <c r="G86" i="3"/>
  <c r="E86" i="3"/>
  <c r="D86" i="3"/>
  <c r="F85" i="3"/>
  <c r="I85" i="3" s="1"/>
  <c r="F84" i="3"/>
  <c r="I84" i="3" s="1"/>
  <c r="F83" i="3"/>
  <c r="I83" i="3" s="1"/>
  <c r="F82" i="3"/>
  <c r="I82" i="3" s="1"/>
  <c r="F81" i="3"/>
  <c r="I81" i="3" s="1"/>
  <c r="F80" i="3"/>
  <c r="I80" i="3" s="1"/>
  <c r="F79" i="3"/>
  <c r="I79" i="3" s="1"/>
  <c r="H78" i="3"/>
  <c r="G78" i="3"/>
  <c r="E78" i="3"/>
  <c r="D78" i="3"/>
  <c r="F77" i="3"/>
  <c r="I77" i="3" s="1"/>
  <c r="F76" i="3"/>
  <c r="I76" i="3" s="1"/>
  <c r="F75" i="3"/>
  <c r="I75" i="3" s="1"/>
  <c r="F74" i="3"/>
  <c r="I74" i="3" s="1"/>
  <c r="F73" i="3"/>
  <c r="I73" i="3" s="1"/>
  <c r="F72" i="3"/>
  <c r="I72" i="3" s="1"/>
  <c r="H71" i="3"/>
  <c r="G71" i="3"/>
  <c r="E71" i="3"/>
  <c r="D71" i="3"/>
  <c r="F69" i="3"/>
  <c r="I69" i="3" s="1"/>
  <c r="F68" i="3"/>
  <c r="I68" i="3" s="1"/>
  <c r="F67" i="3"/>
  <c r="I67" i="3" s="1"/>
  <c r="F66" i="3"/>
  <c r="I66" i="3" s="1"/>
  <c r="F65" i="3"/>
  <c r="I65" i="3" s="1"/>
  <c r="F64" i="3"/>
  <c r="I64" i="3" s="1"/>
  <c r="F63" i="3"/>
  <c r="I63" i="3" s="1"/>
  <c r="F62" i="3"/>
  <c r="I62" i="3" s="1"/>
  <c r="H61" i="3"/>
  <c r="G61" i="3"/>
  <c r="E61" i="3"/>
  <c r="D61" i="3"/>
  <c r="F60" i="3"/>
  <c r="I60" i="3" s="1"/>
  <c r="F59" i="3"/>
  <c r="I59" i="3" s="1"/>
  <c r="H58" i="3"/>
  <c r="G58" i="3"/>
  <c r="E58" i="3"/>
  <c r="D58" i="3"/>
  <c r="F57" i="3"/>
  <c r="I57" i="3" s="1"/>
  <c r="I56" i="3" s="1"/>
  <c r="H56" i="3"/>
  <c r="G56" i="3"/>
  <c r="E56" i="3"/>
  <c r="D56" i="3"/>
  <c r="F54" i="3"/>
  <c r="I54" i="3" s="1"/>
  <c r="F53" i="3"/>
  <c r="I53" i="3" s="1"/>
  <c r="F52" i="3"/>
  <c r="F50" i="3"/>
  <c r="I50" i="3" s="1"/>
  <c r="F49" i="3"/>
  <c r="I49" i="3" s="1"/>
  <c r="F48" i="3"/>
  <c r="I48" i="3" s="1"/>
  <c r="F47" i="3"/>
  <c r="I47" i="3" s="1"/>
  <c r="F46" i="3"/>
  <c r="I46" i="3" s="1"/>
  <c r="F45" i="3"/>
  <c r="I45" i="3" s="1"/>
  <c r="F44" i="3"/>
  <c r="I44" i="3" s="1"/>
  <c r="H43" i="3"/>
  <c r="G43" i="3"/>
  <c r="E43" i="3"/>
  <c r="D43" i="3"/>
  <c r="F42" i="3"/>
  <c r="I42" i="3" s="1"/>
  <c r="F41" i="3"/>
  <c r="I41" i="3" s="1"/>
  <c r="H40" i="3"/>
  <c r="G40" i="3"/>
  <c r="E40" i="3"/>
  <c r="D40" i="3"/>
  <c r="F39" i="3"/>
  <c r="I39" i="3" s="1"/>
  <c r="I38" i="3" s="1"/>
  <c r="H38" i="3"/>
  <c r="G38" i="3"/>
  <c r="E38" i="3"/>
  <c r="D38" i="3"/>
  <c r="F37" i="3"/>
  <c r="F36" i="3"/>
  <c r="I36" i="3" s="1"/>
  <c r="F35" i="3"/>
  <c r="I35" i="3" s="1"/>
  <c r="F34" i="3"/>
  <c r="I34" i="3" s="1"/>
  <c r="F33" i="3"/>
  <c r="I33" i="3" s="1"/>
  <c r="H32" i="3"/>
  <c r="G32" i="3"/>
  <c r="E32" i="3"/>
  <c r="D32" i="3"/>
  <c r="F30" i="3"/>
  <c r="I30" i="3" s="1"/>
  <c r="I29" i="3" s="1"/>
  <c r="H29" i="3"/>
  <c r="G29" i="3"/>
  <c r="E29" i="3"/>
  <c r="D29" i="3"/>
  <c r="F28" i="3"/>
  <c r="I28" i="3" s="1"/>
  <c r="F27" i="3"/>
  <c r="I27" i="3" s="1"/>
  <c r="F26" i="3"/>
  <c r="I26" i="3" s="1"/>
  <c r="H25" i="3"/>
  <c r="G25" i="3"/>
  <c r="E25" i="3"/>
  <c r="D25" i="3"/>
  <c r="F24" i="3"/>
  <c r="I24" i="3" s="1"/>
  <c r="F23" i="3"/>
  <c r="I23" i="3" s="1"/>
  <c r="F22" i="3"/>
  <c r="I22" i="3" s="1"/>
  <c r="F21" i="3"/>
  <c r="I21" i="3" s="1"/>
  <c r="H20" i="3"/>
  <c r="G20" i="3"/>
  <c r="E20" i="3"/>
  <c r="D20" i="3"/>
  <c r="F19" i="3"/>
  <c r="I19" i="3" s="1"/>
  <c r="F18" i="3"/>
  <c r="I18" i="3" s="1"/>
  <c r="F17" i="3"/>
  <c r="I17" i="3" s="1"/>
  <c r="F16" i="3"/>
  <c r="I16" i="3" s="1"/>
  <c r="H15" i="3"/>
  <c r="G15" i="3"/>
  <c r="E15" i="3"/>
  <c r="D15" i="3"/>
  <c r="F14" i="3"/>
  <c r="H13" i="3"/>
  <c r="G13" i="3"/>
  <c r="E13" i="3"/>
  <c r="D13" i="3"/>
  <c r="F12" i="3"/>
  <c r="I12" i="3" s="1"/>
  <c r="I11" i="3" s="1"/>
  <c r="H11" i="3"/>
  <c r="G11" i="3"/>
  <c r="E11" i="3"/>
  <c r="D11" i="3"/>
  <c r="I14" i="3" l="1"/>
  <c r="I13" i="3" s="1"/>
  <c r="I52" i="3"/>
  <c r="I51" i="3" s="1"/>
  <c r="F51" i="3"/>
  <c r="I58" i="3"/>
  <c r="I109" i="3"/>
  <c r="I40" i="3"/>
  <c r="E70" i="3"/>
  <c r="G70" i="3"/>
  <c r="H124" i="3"/>
  <c r="H70" i="3"/>
  <c r="D124" i="3"/>
  <c r="D70" i="3"/>
  <c r="H117" i="3"/>
  <c r="I105" i="3"/>
  <c r="I97" i="3"/>
  <c r="I86" i="3"/>
  <c r="I61" i="3"/>
  <c r="E31" i="3"/>
  <c r="I20" i="3"/>
  <c r="F13" i="3"/>
  <c r="F29" i="3"/>
  <c r="I43" i="3"/>
  <c r="I112" i="3"/>
  <c r="E117" i="3"/>
  <c r="F132" i="3"/>
  <c r="G10" i="3"/>
  <c r="I15" i="3"/>
  <c r="I25" i="3"/>
  <c r="F32" i="3"/>
  <c r="I78" i="3"/>
  <c r="F86" i="3"/>
  <c r="F105" i="3"/>
  <c r="G117" i="3"/>
  <c r="F128" i="3"/>
  <c r="F11" i="3"/>
  <c r="F25" i="3"/>
  <c r="G31" i="3"/>
  <c r="I92" i="3"/>
  <c r="D117" i="3"/>
  <c r="E124" i="3"/>
  <c r="F146" i="3"/>
  <c r="F143" i="3"/>
  <c r="I71" i="3"/>
  <c r="F15" i="3"/>
  <c r="I37" i="3"/>
  <c r="I32" i="3" s="1"/>
  <c r="F40" i="3"/>
  <c r="F43" i="3"/>
  <c r="F58" i="3"/>
  <c r="F61" i="3"/>
  <c r="F97" i="3"/>
  <c r="F109" i="3"/>
  <c r="F112" i="3"/>
  <c r="F118" i="3"/>
  <c r="F122" i="3"/>
  <c r="F130" i="3"/>
  <c r="I134" i="3"/>
  <c r="I132" i="3" s="1"/>
  <c r="I124" i="3" s="1"/>
  <c r="F142" i="3"/>
  <c r="I142" i="3" s="1"/>
  <c r="F125" i="3"/>
  <c r="F20" i="3"/>
  <c r="D31" i="3"/>
  <c r="H31" i="3"/>
  <c r="F56" i="3"/>
  <c r="F71" i="3"/>
  <c r="F78" i="3"/>
  <c r="F92" i="3"/>
  <c r="F120" i="3"/>
  <c r="G124" i="3"/>
  <c r="F145" i="3"/>
  <c r="I145" i="3" s="1"/>
  <c r="D10" i="3"/>
  <c r="E10" i="3"/>
  <c r="I117" i="3"/>
  <c r="F38" i="3"/>
  <c r="H10" i="3"/>
  <c r="D148" i="3" l="1"/>
  <c r="F70" i="3"/>
  <c r="I70" i="3"/>
  <c r="H148" i="3"/>
  <c r="I31" i="3"/>
  <c r="F31" i="3"/>
  <c r="E148" i="3"/>
  <c r="G148" i="3"/>
  <c r="I10" i="3"/>
  <c r="F10" i="3"/>
  <c r="F124" i="3"/>
  <c r="F117" i="3"/>
  <c r="I148" i="3" l="1"/>
  <c r="F148" i="3"/>
</calcChain>
</file>

<file path=xl/sharedStrings.xml><?xml version="1.0" encoding="utf-8"?>
<sst xmlns="http://schemas.openxmlformats.org/spreadsheetml/2006/main" count="278" uniqueCount="278">
  <si>
    <t>COMISION MUNICIPAL DE AGUA POTABLE Y ALCANTARILLADO DEL MUNICIPIO DE VICTORIA, TAMAULIPAS</t>
  </si>
  <si>
    <t>CAPITULO/CONCEPTO/PARTIDA ESPECIFICA</t>
  </si>
  <si>
    <t>EGRESOS</t>
  </si>
  <si>
    <t>APROBADO</t>
  </si>
  <si>
    <t>AMPLIACIONES/    REDUCCIONES</t>
  </si>
  <si>
    <t>MODIFICADO</t>
  </si>
  <si>
    <t>DEVENGADO</t>
  </si>
  <si>
    <t>PAGADO</t>
  </si>
  <si>
    <t>SUBEJERCICIO</t>
  </si>
  <si>
    <t>2200</t>
  </si>
  <si>
    <t>2700</t>
  </si>
  <si>
    <t>ESTADO ANALITICO MENSUAL DEL EJERCICIO DEL PRESUPUESTO DE EGRESOS CLASIFICACION POR OBJETO DEL GASTO</t>
  </si>
  <si>
    <t>CLASIFICACION POR OBJETO DEL GASTO CAPITULO DEL GASTO (CAPITULO, CONCEPTO Y PARTIDA)</t>
  </si>
  <si>
    <t>SERVICIOS PERSONALES</t>
  </si>
  <si>
    <t>1100</t>
  </si>
  <si>
    <t>REMUNERACIONES AL PERSONAL DE CARÁCTER PERMANENTE</t>
  </si>
  <si>
    <t>Sueldos base al personal permanente</t>
  </si>
  <si>
    <t>1200</t>
  </si>
  <si>
    <t>REMUNERACIONES AL PERSONAL DE CARÁCTER TRANSITORIO</t>
  </si>
  <si>
    <t>Sueldos base al personal eventual</t>
  </si>
  <si>
    <t>1300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</si>
  <si>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</si>
  <si>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</si>
  <si>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</si>
  <si>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</si>
  <si>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</si>
  <si>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1400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</si>
  <si>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</si>
  <si>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</si>
  <si>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</si>
  <si>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</si>
  <si>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</si>
  <si>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1500</t>
  </si>
  <si>
    <t>OTRAS PRESTACIONES SOCIALES Y ECONÓMICAS</t>
  </si>
  <si>
    <t>Cuotas para el fondo de ahorro y fondo de trabajo</t>
  </si>
  <si>
    <t>Indemnizaciones</t>
  </si>
  <si>
    <t>Prestaciones contractuales</t>
  </si>
  <si>
    <t>1700</t>
  </si>
  <si>
    <t>PAGO DE ESTÍMULOS A SERVIDORES PÚBLICOS</t>
  </si>
  <si>
    <t>Estímulos</t>
  </si>
  <si>
    <t>MATERIALES Y SUMINISTROS</t>
  </si>
  <si>
    <t>2100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</si>
  <si>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</si>
  <si>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</si>
  <si>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</si>
  <si>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</si>
  <si>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</si>
  <si>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</si>
  <si>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</si>
  <si>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para personas</t>
  </si>
  <si>
    <t>2300</t>
  </si>
  <si>
    <t>MATERIAS PRIMAS Y MATERIALES DE PRODUCCIÓN Y COMERCIALIZACIÓN</t>
  </si>
  <si>
    <t>Otros productos adquiridos como materia prima</t>
  </si>
  <si>
    <t>2400</t>
  </si>
  <si>
    <t>MATERIALES Y ARTÍCULOS DE CONSTRUCCIÓN Y DE REPARACIÓN</t>
  </si>
  <si>
    <t>Material eléctrico y electrónico</t>
  </si>
  <si>
    <t>Artículos metálicos para la construcción</t>
  </si>
  <si>
    <t>Otros materiales y artículos de construcción y reparación</t>
  </si>
  <si>
    <t>2500</t>
  </si>
  <si>
    <t>PRODUCTOS QUÍMICOS, FARMACÉUTICOS Y DE LABORATORIO</t>
  </si>
  <si>
    <t>Medicinas y productos farmacéuticos</t>
  </si>
  <si>
    <t>2600</t>
  </si>
  <si>
    <t>COMBUSTIBLES, LUBRICANTES Y ADITIVOS</t>
  </si>
  <si>
    <t>Combustibles, lubricantes y aditivos</t>
  </si>
  <si>
    <t>VESTUARIO, BLANCOS, PRENDAS DE PROTECCIÓN Y ARTÍCULOS DEPORTIVOS</t>
  </si>
  <si>
    <t>Prendas de seguridad y protección personal</t>
  </si>
  <si>
    <t>2900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</si>
  <si>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</si>
  <si>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</si>
  <si>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</si>
  <si>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</si>
  <si>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</si>
  <si>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</si>
  <si>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</si>
  <si>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</si>
  <si>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</si>
  <si>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</si>
  <si>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3100</t>
  </si>
  <si>
    <t>SERVICIOS BÁSICOS</t>
  </si>
  <si>
    <t>Energía eléctrica</t>
  </si>
  <si>
    <t>Telefonía tradicional</t>
  </si>
  <si>
    <t>Telefonía celular</t>
  </si>
  <si>
    <t>Servicios de acceso de Internet, redes y procesamiento de información</t>
  </si>
  <si>
    <t>Servicios postales y telegráficos</t>
  </si>
  <si>
    <t>3200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</si>
  <si>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</si>
  <si>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</si>
  <si>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</si>
  <si>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</si>
  <si>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</si>
  <si>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</si>
  <si>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</si>
  <si>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</si>
  <si>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3300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</si>
  <si>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</si>
  <si>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</si>
  <si>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</si>
  <si>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</si>
  <si>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</si>
  <si>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vigilancia</t>
  </si>
  <si>
    <t>3400</t>
  </si>
  <si>
    <t>SERVICIOS FINANCIEROS, BANCARIOS Y COMERCIALES</t>
  </si>
  <si>
    <t>Servicios financieros y bancarios</t>
  </si>
  <si>
    <t>Servicios de recaudación, traslado y custodia de valores</t>
  </si>
  <si>
    <t>Seguro de bienes patrimoniales</t>
  </si>
  <si>
    <t>Fletes y maniobras</t>
  </si>
  <si>
    <t>3500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</si>
  <si>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</si>
  <si>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</si>
  <si>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</si>
  <si>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</si>
  <si>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</si>
  <si>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</si>
  <si>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3700</t>
  </si>
  <si>
    <t>SERVICIOS DE TRASLADOS Y VIÁTICOS</t>
  </si>
  <si>
    <t>Pasajes aéreos</t>
  </si>
  <si>
    <t>Pasajes terrestres</t>
  </si>
  <si>
    <t>Viáticos en el país</t>
  </si>
  <si>
    <t>3800</t>
  </si>
  <si>
    <t>SERVICIOS OFICIALES</t>
  </si>
  <si>
    <t>Gastos de orden social y cultural</t>
  </si>
  <si>
    <t>Congresos y convenciones</t>
  </si>
  <si>
    <t>3900</t>
  </si>
  <si>
    <t>OTROS SERVICIOS GENERALES</t>
  </si>
  <si>
    <t>Impuestos y derechos</t>
  </si>
  <si>
    <t>Penas, multas, accesorios y actualizaciones</t>
  </si>
  <si>
    <t>Impuesto sobre nóminas y otros que se deriven de una relación laboral</t>
  </si>
  <si>
    <t>TRANSFERENCIAS, ASIGNACIONES, SUBSIDIOS Y OTRAS AYUDAS</t>
  </si>
  <si>
    <t>4300</t>
  </si>
  <si>
    <t>SUBSIDIOS Y SUBVENCIONES</t>
  </si>
  <si>
    <t>Subsidios a la prestación de servicios públicos</t>
  </si>
  <si>
    <t>BIENES MUEBLES, INMUEBLES E INTANGIBLES</t>
  </si>
  <si>
    <t>5100</t>
  </si>
  <si>
    <t>MOBILIARIO Y EQUIPO DE ADMINISTRACIÓN</t>
  </si>
  <si>
    <t>Muebles de oficina y estantería</t>
  </si>
  <si>
    <t>Equipo de cómputo y de tecnologías de la información</t>
  </si>
  <si>
    <t>5600</t>
  </si>
  <si>
    <t>MAQUINARIA, OTROS EQUIPOS Y HERRAMIENTAS</t>
  </si>
  <si>
    <t>Maquinaria y equipo industrial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</si>
  <si>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</si>
  <si>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</si>
  <si>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</si>
  <si>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</si>
  <si>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</si>
  <si>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INVERSIÓN PÚBLICA</t>
  </si>
  <si>
    <t>6200</t>
  </si>
  <si>
    <t>OBRA PÚBLICA EN BIENES PROPIOS</t>
  </si>
  <si>
    <t>Construcción de obras para el abastecimiento de agua, petróleo, gas, electricidad y telecomunicaciones</t>
  </si>
  <si>
    <t>CONVENIOS</t>
  </si>
  <si>
    <t>DEUDA PÚBLICA</t>
  </si>
  <si>
    <t>9900</t>
  </si>
  <si>
    <t>ADEUDOS DE EJERCICIOS FISCALES ANTERIORES (ADEFAS)</t>
  </si>
  <si>
    <t>ADEFAS</t>
  </si>
  <si>
    <t>TOTALES</t>
  </si>
  <si>
    <t>Productos minerales no metálicos</t>
  </si>
  <si>
    <t>Cemento y productos de concreto</t>
  </si>
  <si>
    <t>Cal, yeso y productos de yeso</t>
  </si>
  <si>
    <t>Fibras sintéticas, hules, plásticos y derivados</t>
  </si>
  <si>
    <t>Servicios funerarios y de cementerios</t>
  </si>
  <si>
    <t>4400</t>
  </si>
  <si>
    <t>AYUDAS SOCIALES</t>
  </si>
  <si>
    <t>Ayudas sociales a personas</t>
  </si>
  <si>
    <t>4500</t>
  </si>
  <si>
    <t>PENSIONES Y JUBILACIONES</t>
  </si>
  <si>
    <t>Pensiones</t>
  </si>
  <si>
    <t>Vehículos y equipo terrestre</t>
  </si>
  <si>
    <t>VEHÍCULOS Y EQUIPO DE TRANSPORTE</t>
  </si>
  <si>
    <t>5300</t>
  </si>
  <si>
    <t>EQUIPO E INSTRUMENTAL MÉDICO Y DE LABORATORIO</t>
  </si>
  <si>
    <t>5310</t>
  </si>
  <si>
    <t>Equipo médico y de laboratorio</t>
  </si>
  <si>
    <t>1130</t>
  </si>
  <si>
    <t>1220</t>
  </si>
  <si>
    <t>1310</t>
  </si>
  <si>
    <t>1320</t>
  </si>
  <si>
    <t>1330</t>
  </si>
  <si>
    <t>1340</t>
  </si>
  <si>
    <t>1410</t>
  </si>
  <si>
    <t>1420</t>
  </si>
  <si>
    <t>1430</t>
  </si>
  <si>
    <t>1440</t>
  </si>
  <si>
    <t>1510</t>
  </si>
  <si>
    <t>1520</t>
  </si>
  <si>
    <t>1540</t>
  </si>
  <si>
    <t>1710</t>
  </si>
  <si>
    <t>2110</t>
  </si>
  <si>
    <t>2120</t>
  </si>
  <si>
    <t>2140</t>
  </si>
  <si>
    <t>2150</t>
  </si>
  <si>
    <t>2160</t>
  </si>
  <si>
    <t>2210</t>
  </si>
  <si>
    <t>2350</t>
  </si>
  <si>
    <t>Productos químicos, farmacéuticos y de laboratorio adquiridos como materia prima</t>
  </si>
  <si>
    <t>2390</t>
  </si>
  <si>
    <t>2410</t>
  </si>
  <si>
    <t>2420</t>
  </si>
  <si>
    <t>2430</t>
  </si>
  <si>
    <t>2440</t>
  </si>
  <si>
    <t>Madera y productos de madera</t>
  </si>
  <si>
    <t>2460</t>
  </si>
  <si>
    <t>2470</t>
  </si>
  <si>
    <t>2490</t>
  </si>
  <si>
    <t>2530</t>
  </si>
  <si>
    <t>2550</t>
  </si>
  <si>
    <t>Materiales, accesorios y suministros de laboratorio</t>
  </si>
  <si>
    <t>2560</t>
  </si>
  <si>
    <t>2610</t>
  </si>
  <si>
    <t>2710</t>
  </si>
  <si>
    <t>Vestuario y uniformes</t>
  </si>
  <si>
    <t>2720</t>
  </si>
  <si>
    <t>2910</t>
  </si>
  <si>
    <t>2920</t>
  </si>
  <si>
    <t>2930</t>
  </si>
  <si>
    <t>2940</t>
  </si>
  <si>
    <t>2950</t>
  </si>
  <si>
    <t>2960</t>
  </si>
  <si>
    <t>2980</t>
  </si>
  <si>
    <t>2990</t>
  </si>
  <si>
    <t>3110</t>
  </si>
  <si>
    <t>3130</t>
  </si>
  <si>
    <t>Agua</t>
  </si>
  <si>
    <t>3140</t>
  </si>
  <si>
    <t>3150</t>
  </si>
  <si>
    <t>3170</t>
  </si>
  <si>
    <t>3180</t>
  </si>
  <si>
    <t>3210</t>
  </si>
  <si>
    <t>3220</t>
  </si>
  <si>
    <t>3230</t>
  </si>
  <si>
    <t>3250</t>
  </si>
  <si>
    <t>3260</t>
  </si>
  <si>
    <t>3270</t>
  </si>
  <si>
    <t>3290</t>
  </si>
  <si>
    <t>3310</t>
  </si>
  <si>
    <t>3320</t>
  </si>
  <si>
    <t>3330</t>
  </si>
  <si>
    <t>3340</t>
  </si>
  <si>
    <t>3380</t>
  </si>
  <si>
    <t>3410</t>
  </si>
  <si>
    <t>3430</t>
  </si>
  <si>
    <t>3450</t>
  </si>
  <si>
    <t>3470</t>
  </si>
  <si>
    <t>3510</t>
  </si>
  <si>
    <t>3520</t>
  </si>
  <si>
    <t>3530</t>
  </si>
  <si>
    <t>3550</t>
  </si>
  <si>
    <t>3570</t>
  </si>
  <si>
    <t>3710</t>
  </si>
  <si>
    <t>3720</t>
  </si>
  <si>
    <t>3750</t>
  </si>
  <si>
    <t>3820</t>
  </si>
  <si>
    <t>3830</t>
  </si>
  <si>
    <t>3910</t>
  </si>
  <si>
    <t>3920</t>
  </si>
  <si>
    <t>3950</t>
  </si>
  <si>
    <t>3980</t>
  </si>
  <si>
    <t>4340</t>
  </si>
  <si>
    <t>4410</t>
  </si>
  <si>
    <t>4510</t>
  </si>
  <si>
    <t>5110</t>
  </si>
  <si>
    <t>5150</t>
  </si>
  <si>
    <t>5400</t>
  </si>
  <si>
    <t>5410</t>
  </si>
  <si>
    <t>5620</t>
  </si>
  <si>
    <t>5640</t>
  </si>
  <si>
    <t>5650</t>
  </si>
  <si>
    <t>5660</t>
  </si>
  <si>
    <t>5670</t>
  </si>
  <si>
    <t>5690</t>
  </si>
  <si>
    <t>6230</t>
  </si>
  <si>
    <t>9910</t>
  </si>
  <si>
    <t>PARTICIPACIONES Y CONVENIOS</t>
  </si>
  <si>
    <t>Convenios de Reasignacion</t>
  </si>
  <si>
    <t>3600</t>
  </si>
  <si>
    <t>DEL 1 DE ENERO AL 30 DE SEPTIEMBRE DE 2020</t>
  </si>
  <si>
    <t>Otros productos químicos</t>
  </si>
  <si>
    <t>SERVICIOS DE COMUNICACIÓN SOCIAL Y PUBLICIDAD</t>
  </si>
  <si>
    <t>3660</t>
  </si>
  <si>
    <t>Servicio de creación y difusión de contenido exclusivamente a través de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</si>
</sst>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&quot;$&quot;#,##0.00"/>
    <numFmt numFmtId="167" formatCode="_(* #,##0.00_);_(* \(#,##0.00\);_(* &quot;-&quot;??_);_(@_)"/>
    <numFmt numFmtId="168" formatCode="_(&quot;$&quot;* #,##0.00_);_(&quot;$&quot;* \(#,##0.00\);_(&quot;$&quot;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/>
    <xf numFmtId="166" fontId="3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5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2" fillId="27" borderId="3" applyNumberFormat="0" applyAlignment="0" applyProtection="0"/>
    <xf numFmtId="0" fontId="12" fillId="27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2" fillId="27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2" applyNumberFormat="0" applyAlignment="0" applyProtection="0"/>
    <xf numFmtId="0" fontId="21" fillId="0" borderId="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6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9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27" fillId="25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6" borderId="10" applyNumberFormat="0" applyAlignment="0" applyProtection="0"/>
    <xf numFmtId="0" fontId="27" fillId="26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3" fontId="35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31" borderId="25" xfId="0" applyFont="1" applyFill="1" applyBorder="1" applyAlignment="1">
      <alignment horizontal="left" vertical="top"/>
    </xf>
    <xf numFmtId="0" fontId="44" fillId="30" borderId="25" xfId="0" applyFont="1" applyFill="1" applyBorder="1" applyAlignment="1">
      <alignment horizontal="left" vertical="top"/>
    </xf>
    <xf numFmtId="0" fontId="43" fillId="30" borderId="25" xfId="0" applyFont="1" applyFill="1" applyBorder="1" applyAlignment="1">
      <alignment horizontal="left" vertical="top"/>
    </xf>
    <xf numFmtId="0" fontId="43" fillId="30" borderId="25" xfId="0" applyFont="1" applyFill="1" applyBorder="1" applyAlignment="1">
      <alignment horizontal="left" vertical="top" wrapText="1"/>
    </xf>
    <xf numFmtId="3" fontId="42" fillId="0" borderId="0" xfId="0" applyNumberFormat="1" applyFont="1" applyBorder="1" applyAlignment="1">
      <alignment vertical="center"/>
    </xf>
    <xf numFmtId="0" fontId="44" fillId="0" borderId="25" xfId="0" applyFont="1" applyFill="1" applyBorder="1" applyAlignment="1">
      <alignment horizontal="left" vertical="top"/>
    </xf>
    <xf numFmtId="0" fontId="44" fillId="0" borderId="25" xfId="0" applyFont="1" applyFill="1" applyBorder="1" applyAlignment="1">
      <alignment horizontal="left" vertical="top" wrapText="1"/>
    </xf>
    <xf numFmtId="0" fontId="43" fillId="31" borderId="25" xfId="0" applyFont="1" applyFill="1" applyBorder="1" applyAlignment="1">
      <alignment horizontal="left" vertical="top" wrapText="1"/>
    </xf>
    <xf numFmtId="3" fontId="42" fillId="0" borderId="0" xfId="0" applyNumberFormat="1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3" fontId="43" fillId="4" borderId="31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right" vertical="center" wrapText="1"/>
    </xf>
    <xf numFmtId="3" fontId="4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3" fontId="36" fillId="4" borderId="28" xfId="0" applyNumberFormat="1" applyFont="1" applyFill="1" applyBorder="1" applyAlignment="1">
      <alignment horizontal="center" vertical="center" wrapText="1"/>
    </xf>
    <xf numFmtId="3" fontId="36" fillId="4" borderId="29" xfId="0" applyNumberFormat="1" applyFont="1" applyFill="1" applyBorder="1" applyAlignment="1">
      <alignment horizontal="center" vertical="center" wrapText="1"/>
    </xf>
    <xf numFmtId="3" fontId="36" fillId="4" borderId="30" xfId="0" applyNumberFormat="1" applyFont="1" applyFill="1" applyBorder="1" applyAlignment="1">
      <alignment horizontal="center" vertical="center" wrapText="1"/>
    </xf>
    <xf numFmtId="164" fontId="43" fillId="31" borderId="25" xfId="1" applyNumberFormat="1" applyFont="1" applyFill="1" applyBorder="1" applyAlignment="1">
      <alignment horizontal="right" vertical="top"/>
    </xf>
    <xf numFmtId="164" fontId="43" fillId="30" borderId="25" xfId="1" applyNumberFormat="1" applyFont="1" applyFill="1" applyBorder="1" applyAlignment="1">
      <alignment horizontal="right" vertical="top"/>
    </xf>
    <xf numFmtId="164" fontId="44" fillId="0" borderId="25" xfId="1" applyNumberFormat="1" applyFont="1" applyFill="1" applyBorder="1" applyAlignment="1">
      <alignment horizontal="right" vertical="top"/>
    </xf>
    <xf numFmtId="164" fontId="44" fillId="0" borderId="25" xfId="0" applyNumberFormat="1" applyFont="1" applyFill="1" applyBorder="1" applyAlignment="1">
      <alignment horizontal="left" vertical="top"/>
    </xf>
    <xf numFmtId="164" fontId="4" fillId="4" borderId="26" xfId="0" applyNumberFormat="1" applyFont="1" applyFill="1" applyBorder="1" applyAlignment="1">
      <alignment horizontal="right" vertical="center"/>
    </xf>
    <xf numFmtId="0" fontId="38" fillId="0" borderId="16" xfId="2" applyFont="1" applyBorder="1" applyAlignment="1"/>
    <xf numFmtId="43" fontId="46" fillId="0" borderId="0" xfId="1" applyFont="1" applyFill="1" applyAlignment="1">
      <alignment horizontal="left" vertical="top"/>
    </xf>
    <xf numFmtId="43" fontId="5" fillId="0" borderId="16" xfId="1" applyFont="1" applyBorder="1" applyAlignment="1"/>
    <xf numFmtId="43" fontId="44" fillId="0" borderId="0" xfId="1" applyFont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3" fontId="35" fillId="4" borderId="23" xfId="0" applyNumberFormat="1" applyFont="1" applyFill="1" applyBorder="1" applyAlignment="1">
      <alignment horizontal="center" vertical="center" wrapText="1"/>
    </xf>
    <xf numFmtId="3" fontId="35" fillId="4" borderId="24" xfId="0" applyNumberFormat="1" applyFont="1" applyFill="1" applyBorder="1" applyAlignment="1">
      <alignment horizontal="center" vertical="center" wrapText="1"/>
    </xf>
    <xf numFmtId="3" fontId="35" fillId="4" borderId="27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</cellXfs>
  <cellStyles count="389">
    <cellStyle name="=C:\WINNT\SYSTEM32\COMMAND.COM" xfId="5" xr:uid="{00000000-0005-0000-0000-000000000000}"/>
    <cellStyle name="=C:\WINNT\SYSTEM32\COMMAND.COM 2" xfId="6" xr:uid="{00000000-0005-0000-0000-000001000000}"/>
    <cellStyle name="20% - Accent1" xfId="7" xr:uid="{00000000-0005-0000-0000-000002000000}"/>
    <cellStyle name="20% - Accent2" xfId="8" xr:uid="{00000000-0005-0000-0000-000003000000}"/>
    <cellStyle name="20% - Accent3" xfId="9" xr:uid="{00000000-0005-0000-0000-000004000000}"/>
    <cellStyle name="20% - Accent4" xfId="10" xr:uid="{00000000-0005-0000-0000-000005000000}"/>
    <cellStyle name="20% - Accent5" xfId="11" xr:uid="{00000000-0005-0000-0000-000006000000}"/>
    <cellStyle name="20% - Accent6" xfId="12" xr:uid="{00000000-0005-0000-0000-000007000000}"/>
    <cellStyle name="20% - Énfasis1 2" xfId="13" xr:uid="{00000000-0005-0000-0000-000008000000}"/>
    <cellStyle name="20% - Énfasis1 3" xfId="14" xr:uid="{00000000-0005-0000-0000-000009000000}"/>
    <cellStyle name="20% - Énfasis2 2" xfId="15" xr:uid="{00000000-0005-0000-0000-00000A000000}"/>
    <cellStyle name="20% - Énfasis2 3" xfId="16" xr:uid="{00000000-0005-0000-0000-00000B000000}"/>
    <cellStyle name="20% - Énfasis3 2" xfId="17" xr:uid="{00000000-0005-0000-0000-00000C000000}"/>
    <cellStyle name="20% - Énfasis3 3" xfId="18" xr:uid="{00000000-0005-0000-0000-00000D000000}"/>
    <cellStyle name="20% - Énfasis4 2" xfId="19" xr:uid="{00000000-0005-0000-0000-00000E000000}"/>
    <cellStyle name="20% - Énfasis4 3" xfId="20" xr:uid="{00000000-0005-0000-0000-00000F000000}"/>
    <cellStyle name="20% - Énfasis5 2" xfId="21" xr:uid="{00000000-0005-0000-0000-000010000000}"/>
    <cellStyle name="20% - Énfasis5 3" xfId="22" xr:uid="{00000000-0005-0000-0000-000011000000}"/>
    <cellStyle name="20% - Énfasis6 2" xfId="23" xr:uid="{00000000-0005-0000-0000-000012000000}"/>
    <cellStyle name="20% - Énfasis6 3" xfId="24" xr:uid="{00000000-0005-0000-0000-000013000000}"/>
    <cellStyle name="40% - Accent1" xfId="25" xr:uid="{00000000-0005-0000-0000-000014000000}"/>
    <cellStyle name="40% - Accent2" xfId="26" xr:uid="{00000000-0005-0000-0000-000015000000}"/>
    <cellStyle name="40% - Accent3" xfId="27" xr:uid="{00000000-0005-0000-0000-000016000000}"/>
    <cellStyle name="40% - Accent4" xfId="28" xr:uid="{00000000-0005-0000-0000-000017000000}"/>
    <cellStyle name="40% - Accent5" xfId="29" xr:uid="{00000000-0005-0000-0000-000018000000}"/>
    <cellStyle name="40% - Accent6" xfId="30" xr:uid="{00000000-0005-0000-0000-000019000000}"/>
    <cellStyle name="40% - Énfasis1 2" xfId="31" xr:uid="{00000000-0005-0000-0000-00001A000000}"/>
    <cellStyle name="40% - Énfasis1 3" xfId="32" xr:uid="{00000000-0005-0000-0000-00001B000000}"/>
    <cellStyle name="40% - Énfasis2 2" xfId="33" xr:uid="{00000000-0005-0000-0000-00001C000000}"/>
    <cellStyle name="40% - Énfasis2 3" xfId="34" xr:uid="{00000000-0005-0000-0000-00001D000000}"/>
    <cellStyle name="40% - Énfasis3 2" xfId="35" xr:uid="{00000000-0005-0000-0000-00001E000000}"/>
    <cellStyle name="40% - Énfasis3 3" xfId="36" xr:uid="{00000000-0005-0000-0000-00001F000000}"/>
    <cellStyle name="40% - Énfasis4 2" xfId="37" xr:uid="{00000000-0005-0000-0000-000020000000}"/>
    <cellStyle name="40% - Énfasis4 3" xfId="38" xr:uid="{00000000-0005-0000-0000-000021000000}"/>
    <cellStyle name="40% - Énfasis5 2" xfId="39" xr:uid="{00000000-0005-0000-0000-000022000000}"/>
    <cellStyle name="40% - Énfasis5 3" xfId="40" xr:uid="{00000000-0005-0000-0000-000023000000}"/>
    <cellStyle name="40% - Énfasis6 2" xfId="41" xr:uid="{00000000-0005-0000-0000-000024000000}"/>
    <cellStyle name="40% - Énfasis6 3" xfId="42" xr:uid="{00000000-0005-0000-0000-000025000000}"/>
    <cellStyle name="60% - Accent1" xfId="43" xr:uid="{00000000-0005-0000-0000-000026000000}"/>
    <cellStyle name="60% - Accent2" xfId="44" xr:uid="{00000000-0005-0000-0000-000027000000}"/>
    <cellStyle name="60% - Accent3" xfId="45" xr:uid="{00000000-0005-0000-0000-000028000000}"/>
    <cellStyle name="60% - Accent4" xfId="46" xr:uid="{00000000-0005-0000-0000-000029000000}"/>
    <cellStyle name="60% - Accent5" xfId="47" xr:uid="{00000000-0005-0000-0000-00002A000000}"/>
    <cellStyle name="60% - Accent6" xfId="48" xr:uid="{00000000-0005-0000-0000-00002B000000}"/>
    <cellStyle name="60% - Énfasis1 2" xfId="49" xr:uid="{00000000-0005-0000-0000-00002C000000}"/>
    <cellStyle name="60% - Énfasis1 3" xfId="50" xr:uid="{00000000-0005-0000-0000-00002D000000}"/>
    <cellStyle name="60% - Énfasis2 2" xfId="51" xr:uid="{00000000-0005-0000-0000-00002E000000}"/>
    <cellStyle name="60% - Énfasis2 3" xfId="52" xr:uid="{00000000-0005-0000-0000-00002F000000}"/>
    <cellStyle name="60% - Énfasis3 2" xfId="53" xr:uid="{00000000-0005-0000-0000-000030000000}"/>
    <cellStyle name="60% - Énfasis3 3" xfId="54" xr:uid="{00000000-0005-0000-0000-000031000000}"/>
    <cellStyle name="60% - Énfasis4 2" xfId="55" xr:uid="{00000000-0005-0000-0000-000032000000}"/>
    <cellStyle name="60% - Énfasis4 3" xfId="56" xr:uid="{00000000-0005-0000-0000-000033000000}"/>
    <cellStyle name="60% - Énfasis5 2" xfId="57" xr:uid="{00000000-0005-0000-0000-000034000000}"/>
    <cellStyle name="60% - Énfasis5 3" xfId="58" xr:uid="{00000000-0005-0000-0000-000035000000}"/>
    <cellStyle name="60% - Énfasis6 2" xfId="59" xr:uid="{00000000-0005-0000-0000-000036000000}"/>
    <cellStyle name="60% - Énfasis6 3" xfId="60" xr:uid="{00000000-0005-0000-0000-000037000000}"/>
    <cellStyle name="Accent1" xfId="61" xr:uid="{00000000-0005-0000-0000-000038000000}"/>
    <cellStyle name="Accent2" xfId="62" xr:uid="{00000000-0005-0000-0000-000039000000}"/>
    <cellStyle name="Accent3" xfId="63" xr:uid="{00000000-0005-0000-0000-00003A000000}"/>
    <cellStyle name="Accent4" xfId="64" xr:uid="{00000000-0005-0000-0000-00003B000000}"/>
    <cellStyle name="Accent5" xfId="65" xr:uid="{00000000-0005-0000-0000-00003C000000}"/>
    <cellStyle name="Accent6" xfId="66" xr:uid="{00000000-0005-0000-0000-00003D000000}"/>
    <cellStyle name="Bad" xfId="67" xr:uid="{00000000-0005-0000-0000-00003E000000}"/>
    <cellStyle name="Buena 2" xfId="68" xr:uid="{00000000-0005-0000-0000-00003F000000}"/>
    <cellStyle name="Buena 3" xfId="69" xr:uid="{00000000-0005-0000-0000-000040000000}"/>
    <cellStyle name="Calculation" xfId="70" xr:uid="{00000000-0005-0000-0000-000041000000}"/>
    <cellStyle name="Cálculo 2" xfId="71" xr:uid="{00000000-0005-0000-0000-000042000000}"/>
    <cellStyle name="Cálculo 3" xfId="72" xr:uid="{00000000-0005-0000-0000-000043000000}"/>
    <cellStyle name="Celda de comprobación 2" xfId="73" xr:uid="{00000000-0005-0000-0000-000044000000}"/>
    <cellStyle name="Celda de comprobación 3" xfId="74" xr:uid="{00000000-0005-0000-0000-000045000000}"/>
    <cellStyle name="Celda vinculada 2" xfId="75" xr:uid="{00000000-0005-0000-0000-000046000000}"/>
    <cellStyle name="Celda vinculada 3" xfId="76" xr:uid="{00000000-0005-0000-0000-000047000000}"/>
    <cellStyle name="Check Cell" xfId="77" xr:uid="{00000000-0005-0000-0000-000048000000}"/>
    <cellStyle name="Encabezado 4 2" xfId="78" xr:uid="{00000000-0005-0000-0000-000049000000}"/>
    <cellStyle name="Encabezado 4 3" xfId="79" xr:uid="{00000000-0005-0000-0000-00004A000000}"/>
    <cellStyle name="Énfasis1 2" xfId="80" xr:uid="{00000000-0005-0000-0000-00004B000000}"/>
    <cellStyle name="Énfasis1 3" xfId="81" xr:uid="{00000000-0005-0000-0000-00004C000000}"/>
    <cellStyle name="Énfasis2 2" xfId="82" xr:uid="{00000000-0005-0000-0000-00004D000000}"/>
    <cellStyle name="Énfasis2 3" xfId="83" xr:uid="{00000000-0005-0000-0000-00004E000000}"/>
    <cellStyle name="Énfasis3 2" xfId="84" xr:uid="{00000000-0005-0000-0000-00004F000000}"/>
    <cellStyle name="Énfasis3 3" xfId="85" xr:uid="{00000000-0005-0000-0000-000050000000}"/>
    <cellStyle name="Énfasis4 2" xfId="86" xr:uid="{00000000-0005-0000-0000-000051000000}"/>
    <cellStyle name="Énfasis4 3" xfId="87" xr:uid="{00000000-0005-0000-0000-000052000000}"/>
    <cellStyle name="Énfasis5 2" xfId="88" xr:uid="{00000000-0005-0000-0000-000053000000}"/>
    <cellStyle name="Énfasis5 3" xfId="89" xr:uid="{00000000-0005-0000-0000-000054000000}"/>
    <cellStyle name="Énfasis6 2" xfId="90" xr:uid="{00000000-0005-0000-0000-000055000000}"/>
    <cellStyle name="Énfasis6 3" xfId="91" xr:uid="{00000000-0005-0000-0000-000056000000}"/>
    <cellStyle name="Entrada 2" xfId="92" xr:uid="{00000000-0005-0000-0000-000057000000}"/>
    <cellStyle name="Entrada 3" xfId="93" xr:uid="{00000000-0005-0000-0000-000058000000}"/>
    <cellStyle name="Explanatory Text" xfId="94" xr:uid="{00000000-0005-0000-0000-000059000000}"/>
    <cellStyle name="Good" xfId="95" xr:uid="{00000000-0005-0000-0000-00005A000000}"/>
    <cellStyle name="Heading 1" xfId="96" xr:uid="{00000000-0005-0000-0000-00005B000000}"/>
    <cellStyle name="Heading 2" xfId="97" xr:uid="{00000000-0005-0000-0000-00005C000000}"/>
    <cellStyle name="Heading 3" xfId="98" xr:uid="{00000000-0005-0000-0000-00005D000000}"/>
    <cellStyle name="Heading 4" xfId="99" xr:uid="{00000000-0005-0000-0000-00005E000000}"/>
    <cellStyle name="Hipervínculo 2" xfId="100" xr:uid="{00000000-0005-0000-0000-00005F000000}"/>
    <cellStyle name="Incorrecto 2" xfId="101" xr:uid="{00000000-0005-0000-0000-000060000000}"/>
    <cellStyle name="Incorrecto 2 2" xfId="102" xr:uid="{00000000-0005-0000-0000-000061000000}"/>
    <cellStyle name="Incorrecto 3" xfId="103" xr:uid="{00000000-0005-0000-0000-000062000000}"/>
    <cellStyle name="Input" xfId="104" xr:uid="{00000000-0005-0000-0000-000063000000}"/>
    <cellStyle name="Linked Cell" xfId="105" xr:uid="{00000000-0005-0000-0000-000064000000}"/>
    <cellStyle name="Millares" xfId="1" builtinId="3"/>
    <cellStyle name="Millares 10" xfId="106" xr:uid="{00000000-0005-0000-0000-000066000000}"/>
    <cellStyle name="Millares 10 2" xfId="107" xr:uid="{00000000-0005-0000-0000-000067000000}"/>
    <cellStyle name="Millares 11" xfId="108" xr:uid="{00000000-0005-0000-0000-000068000000}"/>
    <cellStyle name="Millares 11 2" xfId="109" xr:uid="{00000000-0005-0000-0000-000069000000}"/>
    <cellStyle name="Millares 2" xfId="3" xr:uid="{00000000-0005-0000-0000-00006A000000}"/>
    <cellStyle name="Millares 2 2" xfId="110" xr:uid="{00000000-0005-0000-0000-00006B000000}"/>
    <cellStyle name="Millares 2 2 2" xfId="111" xr:uid="{00000000-0005-0000-0000-00006C000000}"/>
    <cellStyle name="Millares 2 2 2 2" xfId="112" xr:uid="{00000000-0005-0000-0000-00006D000000}"/>
    <cellStyle name="Millares 2 2 2 2 2" xfId="113" xr:uid="{00000000-0005-0000-0000-00006E000000}"/>
    <cellStyle name="Millares 2 2 2 3" xfId="114" xr:uid="{00000000-0005-0000-0000-00006F000000}"/>
    <cellStyle name="Millares 2 2 3" xfId="115" xr:uid="{00000000-0005-0000-0000-000070000000}"/>
    <cellStyle name="Millares 2 2 3 2" xfId="116" xr:uid="{00000000-0005-0000-0000-000071000000}"/>
    <cellStyle name="Millares 2 3" xfId="117" xr:uid="{00000000-0005-0000-0000-000072000000}"/>
    <cellStyle name="Millares 2 4" xfId="118" xr:uid="{00000000-0005-0000-0000-000073000000}"/>
    <cellStyle name="Millares 3" xfId="119" xr:uid="{00000000-0005-0000-0000-000074000000}"/>
    <cellStyle name="Millares 3 2" xfId="120" xr:uid="{00000000-0005-0000-0000-000075000000}"/>
    <cellStyle name="Millares 3 2 2" xfId="121" xr:uid="{00000000-0005-0000-0000-000076000000}"/>
    <cellStyle name="Millares 3 3" xfId="122" xr:uid="{00000000-0005-0000-0000-000077000000}"/>
    <cellStyle name="Millares 3 3 2" xfId="123" xr:uid="{00000000-0005-0000-0000-000078000000}"/>
    <cellStyle name="Millares 3 3 2 2" xfId="124" xr:uid="{00000000-0005-0000-0000-000079000000}"/>
    <cellStyle name="Millares 3 3 2 2 2" xfId="125" xr:uid="{00000000-0005-0000-0000-00007A000000}"/>
    <cellStyle name="Millares 3 3 2 3" xfId="126" xr:uid="{00000000-0005-0000-0000-00007B000000}"/>
    <cellStyle name="Millares 3 3 3" xfId="127" xr:uid="{00000000-0005-0000-0000-00007C000000}"/>
    <cellStyle name="Millares 3 3 3 2" xfId="128" xr:uid="{00000000-0005-0000-0000-00007D000000}"/>
    <cellStyle name="Millares 3 3 4" xfId="129" xr:uid="{00000000-0005-0000-0000-00007E000000}"/>
    <cellStyle name="Millares 3 3 4 2" xfId="130" xr:uid="{00000000-0005-0000-0000-00007F000000}"/>
    <cellStyle name="Millares 3 3 5" xfId="131" xr:uid="{00000000-0005-0000-0000-000080000000}"/>
    <cellStyle name="Millares 3 4" xfId="132" xr:uid="{00000000-0005-0000-0000-000081000000}"/>
    <cellStyle name="Millares 3 4 2" xfId="133" xr:uid="{00000000-0005-0000-0000-000082000000}"/>
    <cellStyle name="Millares 3 4 2 2" xfId="134" xr:uid="{00000000-0005-0000-0000-000083000000}"/>
    <cellStyle name="Millares 3 4 3" xfId="135" xr:uid="{00000000-0005-0000-0000-000084000000}"/>
    <cellStyle name="Millares 3 5" xfId="136" xr:uid="{00000000-0005-0000-0000-000085000000}"/>
    <cellStyle name="Millares 3 5 2" xfId="137" xr:uid="{00000000-0005-0000-0000-000086000000}"/>
    <cellStyle name="Millares 3 5 2 2" xfId="138" xr:uid="{00000000-0005-0000-0000-000087000000}"/>
    <cellStyle name="Millares 3 5 3" xfId="139" xr:uid="{00000000-0005-0000-0000-000088000000}"/>
    <cellStyle name="Millares 3 6" xfId="140" xr:uid="{00000000-0005-0000-0000-000089000000}"/>
    <cellStyle name="Millares 3 6 2" xfId="141" xr:uid="{00000000-0005-0000-0000-00008A000000}"/>
    <cellStyle name="Millares 3 7" xfId="142" xr:uid="{00000000-0005-0000-0000-00008B000000}"/>
    <cellStyle name="Millares 4" xfId="143" xr:uid="{00000000-0005-0000-0000-00008C000000}"/>
    <cellStyle name="Millares 4 2" xfId="144" xr:uid="{00000000-0005-0000-0000-00008D000000}"/>
    <cellStyle name="Millares 4 2 2" xfId="145" xr:uid="{00000000-0005-0000-0000-00008E000000}"/>
    <cellStyle name="Millares 4 2 2 2" xfId="146" xr:uid="{00000000-0005-0000-0000-00008F000000}"/>
    <cellStyle name="Millares 4 2 3" xfId="147" xr:uid="{00000000-0005-0000-0000-000090000000}"/>
    <cellStyle name="Millares 4 3" xfId="148" xr:uid="{00000000-0005-0000-0000-000091000000}"/>
    <cellStyle name="Millares 4 3 2" xfId="149" xr:uid="{00000000-0005-0000-0000-000092000000}"/>
    <cellStyle name="Millares 4 4" xfId="150" xr:uid="{00000000-0005-0000-0000-000093000000}"/>
    <cellStyle name="Millares 5" xfId="151" xr:uid="{00000000-0005-0000-0000-000094000000}"/>
    <cellStyle name="Millares 5 2" xfId="152" xr:uid="{00000000-0005-0000-0000-000095000000}"/>
    <cellStyle name="Millares 5 2 2" xfId="153" xr:uid="{00000000-0005-0000-0000-000096000000}"/>
    <cellStyle name="Millares 5 2 2 2" xfId="154" xr:uid="{00000000-0005-0000-0000-000097000000}"/>
    <cellStyle name="Millares 5 2 3" xfId="155" xr:uid="{00000000-0005-0000-0000-000098000000}"/>
    <cellStyle name="Millares 5 3" xfId="156" xr:uid="{00000000-0005-0000-0000-000099000000}"/>
    <cellStyle name="Millares 5 3 2" xfId="157" xr:uid="{00000000-0005-0000-0000-00009A000000}"/>
    <cellStyle name="Millares 5 4" xfId="158" xr:uid="{00000000-0005-0000-0000-00009B000000}"/>
    <cellStyle name="Millares 6" xfId="159" xr:uid="{00000000-0005-0000-0000-00009C000000}"/>
    <cellStyle name="Millares 6 2" xfId="160" xr:uid="{00000000-0005-0000-0000-00009D000000}"/>
    <cellStyle name="Millares 6 2 2" xfId="161" xr:uid="{00000000-0005-0000-0000-00009E000000}"/>
    <cellStyle name="Millares 6 2 2 2" xfId="162" xr:uid="{00000000-0005-0000-0000-00009F000000}"/>
    <cellStyle name="Millares 6 2 3" xfId="163" xr:uid="{00000000-0005-0000-0000-0000A0000000}"/>
    <cellStyle name="Millares 6 3" xfId="164" xr:uid="{00000000-0005-0000-0000-0000A1000000}"/>
    <cellStyle name="Millares 6 3 2" xfId="165" xr:uid="{00000000-0005-0000-0000-0000A2000000}"/>
    <cellStyle name="Millares 6 4" xfId="166" xr:uid="{00000000-0005-0000-0000-0000A3000000}"/>
    <cellStyle name="Millares 7" xfId="167" xr:uid="{00000000-0005-0000-0000-0000A4000000}"/>
    <cellStyle name="Millares 7 2" xfId="168" xr:uid="{00000000-0005-0000-0000-0000A5000000}"/>
    <cellStyle name="Millares 7 2 2" xfId="169" xr:uid="{00000000-0005-0000-0000-0000A6000000}"/>
    <cellStyle name="Millares 7 2 2 2" xfId="170" xr:uid="{00000000-0005-0000-0000-0000A7000000}"/>
    <cellStyle name="Millares 7 2 2 2 2" xfId="171" xr:uid="{00000000-0005-0000-0000-0000A8000000}"/>
    <cellStyle name="Millares 7 2 2 3" xfId="172" xr:uid="{00000000-0005-0000-0000-0000A9000000}"/>
    <cellStyle name="Millares 7 2 3" xfId="173" xr:uid="{00000000-0005-0000-0000-0000AA000000}"/>
    <cellStyle name="Millares 7 2 3 2" xfId="174" xr:uid="{00000000-0005-0000-0000-0000AB000000}"/>
    <cellStyle name="Millares 7 2 4" xfId="175" xr:uid="{00000000-0005-0000-0000-0000AC000000}"/>
    <cellStyle name="Millares 7 3" xfId="176" xr:uid="{00000000-0005-0000-0000-0000AD000000}"/>
    <cellStyle name="Millares 7 3 2" xfId="177" xr:uid="{00000000-0005-0000-0000-0000AE000000}"/>
    <cellStyle name="Millares 7 4" xfId="178" xr:uid="{00000000-0005-0000-0000-0000AF000000}"/>
    <cellStyle name="Millares 8" xfId="179" xr:uid="{00000000-0005-0000-0000-0000B0000000}"/>
    <cellStyle name="Millares 8 2" xfId="180" xr:uid="{00000000-0005-0000-0000-0000B1000000}"/>
    <cellStyle name="Millares 8 2 2" xfId="181" xr:uid="{00000000-0005-0000-0000-0000B2000000}"/>
    <cellStyle name="Millares 8 2 2 2" xfId="182" xr:uid="{00000000-0005-0000-0000-0000B3000000}"/>
    <cellStyle name="Millares 8 2 3" xfId="183" xr:uid="{00000000-0005-0000-0000-0000B4000000}"/>
    <cellStyle name="Millares 8 3" xfId="184" xr:uid="{00000000-0005-0000-0000-0000B5000000}"/>
    <cellStyle name="Millares 8 3 2" xfId="185" xr:uid="{00000000-0005-0000-0000-0000B6000000}"/>
    <cellStyle name="Millares 8 4" xfId="186" xr:uid="{00000000-0005-0000-0000-0000B7000000}"/>
    <cellStyle name="Millares 9" xfId="187" xr:uid="{00000000-0005-0000-0000-0000B8000000}"/>
    <cellStyle name="Millares 9 2" xfId="188" xr:uid="{00000000-0005-0000-0000-0000B9000000}"/>
    <cellStyle name="Moneda 2" xfId="189" xr:uid="{00000000-0005-0000-0000-0000BA000000}"/>
    <cellStyle name="Moneda 2 2" xfId="190" xr:uid="{00000000-0005-0000-0000-0000BB000000}"/>
    <cellStyle name="Moneda 2 2 2" xfId="191" xr:uid="{00000000-0005-0000-0000-0000BC000000}"/>
    <cellStyle name="Moneda 2 2 2 2" xfId="192" xr:uid="{00000000-0005-0000-0000-0000BD000000}"/>
    <cellStyle name="Moneda 2 2 2 2 2" xfId="193" xr:uid="{00000000-0005-0000-0000-0000BE000000}"/>
    <cellStyle name="Moneda 2 2 2 3" xfId="194" xr:uid="{00000000-0005-0000-0000-0000BF000000}"/>
    <cellStyle name="Moneda 2 2 3" xfId="195" xr:uid="{00000000-0005-0000-0000-0000C0000000}"/>
    <cellStyle name="Moneda 2 2 3 2" xfId="196" xr:uid="{00000000-0005-0000-0000-0000C1000000}"/>
    <cellStyle name="Moneda 2 2 4" xfId="197" xr:uid="{00000000-0005-0000-0000-0000C2000000}"/>
    <cellStyle name="Moneda 2 3" xfId="198" xr:uid="{00000000-0005-0000-0000-0000C3000000}"/>
    <cellStyle name="Moneda 2 3 2" xfId="199" xr:uid="{00000000-0005-0000-0000-0000C4000000}"/>
    <cellStyle name="Moneda 2 3 2 2" xfId="200" xr:uid="{00000000-0005-0000-0000-0000C5000000}"/>
    <cellStyle name="Moneda 2 3 2 2 2" xfId="201" xr:uid="{00000000-0005-0000-0000-0000C6000000}"/>
    <cellStyle name="Moneda 2 3 2 3" xfId="202" xr:uid="{00000000-0005-0000-0000-0000C7000000}"/>
    <cellStyle name="Moneda 2 3 3" xfId="203" xr:uid="{00000000-0005-0000-0000-0000C8000000}"/>
    <cellStyle name="Moneda 2 3 3 2" xfId="204" xr:uid="{00000000-0005-0000-0000-0000C9000000}"/>
    <cellStyle name="Moneda 2 3 4" xfId="205" xr:uid="{00000000-0005-0000-0000-0000CA000000}"/>
    <cellStyle name="Moneda 2 3 4 2" xfId="206" xr:uid="{00000000-0005-0000-0000-0000CB000000}"/>
    <cellStyle name="Moneda 2 3 5" xfId="207" xr:uid="{00000000-0005-0000-0000-0000CC000000}"/>
    <cellStyle name="Moneda 2 4" xfId="208" xr:uid="{00000000-0005-0000-0000-0000CD000000}"/>
    <cellStyle name="Moneda 2 4 2" xfId="209" xr:uid="{00000000-0005-0000-0000-0000CE000000}"/>
    <cellStyle name="Moneda 2 4 2 2" xfId="210" xr:uid="{00000000-0005-0000-0000-0000CF000000}"/>
    <cellStyle name="Moneda 2 4 3" xfId="211" xr:uid="{00000000-0005-0000-0000-0000D0000000}"/>
    <cellStyle name="Moneda 2 5" xfId="212" xr:uid="{00000000-0005-0000-0000-0000D1000000}"/>
    <cellStyle name="Moneda 2 5 2" xfId="213" xr:uid="{00000000-0005-0000-0000-0000D2000000}"/>
    <cellStyle name="Moneda 2 5 2 2" xfId="214" xr:uid="{00000000-0005-0000-0000-0000D3000000}"/>
    <cellStyle name="Moneda 2 5 2 2 2" xfId="215" xr:uid="{00000000-0005-0000-0000-0000D4000000}"/>
    <cellStyle name="Moneda 2 5 2 3" xfId="216" xr:uid="{00000000-0005-0000-0000-0000D5000000}"/>
    <cellStyle name="Moneda 2 5 3" xfId="217" xr:uid="{00000000-0005-0000-0000-0000D6000000}"/>
    <cellStyle name="Moneda 2 5 3 2" xfId="218" xr:uid="{00000000-0005-0000-0000-0000D7000000}"/>
    <cellStyle name="Moneda 2 5 4" xfId="219" xr:uid="{00000000-0005-0000-0000-0000D8000000}"/>
    <cellStyle name="Moneda 2 6" xfId="220" xr:uid="{00000000-0005-0000-0000-0000D9000000}"/>
    <cellStyle name="Moneda 2 6 2" xfId="221" xr:uid="{00000000-0005-0000-0000-0000DA000000}"/>
    <cellStyle name="Moneda 2 6 2 2" xfId="222" xr:uid="{00000000-0005-0000-0000-0000DB000000}"/>
    <cellStyle name="Moneda 2 6 3" xfId="223" xr:uid="{00000000-0005-0000-0000-0000DC000000}"/>
    <cellStyle name="Moneda 2 7" xfId="224" xr:uid="{00000000-0005-0000-0000-0000DD000000}"/>
    <cellStyle name="Moneda 2 7 2" xfId="225" xr:uid="{00000000-0005-0000-0000-0000DE000000}"/>
    <cellStyle name="Moneda 2 8" xfId="226" xr:uid="{00000000-0005-0000-0000-0000DF000000}"/>
    <cellStyle name="Moneda 3" xfId="227" xr:uid="{00000000-0005-0000-0000-0000E0000000}"/>
    <cellStyle name="Moneda 3 2" xfId="228" xr:uid="{00000000-0005-0000-0000-0000E1000000}"/>
    <cellStyle name="Moneda 3 2 2" xfId="229" xr:uid="{00000000-0005-0000-0000-0000E2000000}"/>
    <cellStyle name="Moneda 3 3" xfId="230" xr:uid="{00000000-0005-0000-0000-0000E3000000}"/>
    <cellStyle name="Moneda 3 4" xfId="231" xr:uid="{00000000-0005-0000-0000-0000E4000000}"/>
    <cellStyle name="Moneda 3 5" xfId="232" xr:uid="{00000000-0005-0000-0000-0000E5000000}"/>
    <cellStyle name="Moneda 4" xfId="233" xr:uid="{00000000-0005-0000-0000-0000E6000000}"/>
    <cellStyle name="Moneda 4 2" xfId="234" xr:uid="{00000000-0005-0000-0000-0000E7000000}"/>
    <cellStyle name="Moneda 4 2 2" xfId="235" xr:uid="{00000000-0005-0000-0000-0000E8000000}"/>
    <cellStyle name="Moneda 4 2 2 2" xfId="236" xr:uid="{00000000-0005-0000-0000-0000E9000000}"/>
    <cellStyle name="Moneda 4 2 3" xfId="237" xr:uid="{00000000-0005-0000-0000-0000EA000000}"/>
    <cellStyle name="Moneda 4 3" xfId="238" xr:uid="{00000000-0005-0000-0000-0000EB000000}"/>
    <cellStyle name="Moneda 4 3 2" xfId="239" xr:uid="{00000000-0005-0000-0000-0000EC000000}"/>
    <cellStyle name="Moneda 4 3 2 2" xfId="240" xr:uid="{00000000-0005-0000-0000-0000ED000000}"/>
    <cellStyle name="Moneda 4 3 3" xfId="241" xr:uid="{00000000-0005-0000-0000-0000EE000000}"/>
    <cellStyle name="Moneda 4 4" xfId="242" xr:uid="{00000000-0005-0000-0000-0000EF000000}"/>
    <cellStyle name="Moneda 4 4 2" xfId="243" xr:uid="{00000000-0005-0000-0000-0000F0000000}"/>
    <cellStyle name="Moneda 4 5" xfId="244" xr:uid="{00000000-0005-0000-0000-0000F1000000}"/>
    <cellStyle name="Moneda 5" xfId="245" xr:uid="{00000000-0005-0000-0000-0000F2000000}"/>
    <cellStyle name="Moneda 5 2" xfId="246" xr:uid="{00000000-0005-0000-0000-0000F3000000}"/>
    <cellStyle name="Moneda 6" xfId="247" xr:uid="{00000000-0005-0000-0000-0000F4000000}"/>
    <cellStyle name="Moneda 6 2" xfId="248" xr:uid="{00000000-0005-0000-0000-0000F5000000}"/>
    <cellStyle name="Moneda 7" xfId="249" xr:uid="{00000000-0005-0000-0000-0000F6000000}"/>
    <cellStyle name="Moneda 7 2" xfId="250" xr:uid="{00000000-0005-0000-0000-0000F7000000}"/>
    <cellStyle name="Moneda 7 2 2" xfId="251" xr:uid="{00000000-0005-0000-0000-0000F8000000}"/>
    <cellStyle name="Moneda 7 3" xfId="252" xr:uid="{00000000-0005-0000-0000-0000F9000000}"/>
    <cellStyle name="Moneda 8" xfId="253" xr:uid="{00000000-0005-0000-0000-0000FA000000}"/>
    <cellStyle name="Neutral 2" xfId="254" xr:uid="{00000000-0005-0000-0000-0000FB000000}"/>
    <cellStyle name="Neutral 3" xfId="255" xr:uid="{00000000-0005-0000-0000-0000FC000000}"/>
    <cellStyle name="Normal" xfId="0" builtinId="0"/>
    <cellStyle name="Normal 10" xfId="256" xr:uid="{00000000-0005-0000-0000-0000FE000000}"/>
    <cellStyle name="Normal 10 2" xfId="257" xr:uid="{00000000-0005-0000-0000-0000FF000000}"/>
    <cellStyle name="Normal 10 2 2" xfId="258" xr:uid="{00000000-0005-0000-0000-000000010000}"/>
    <cellStyle name="Normal 10 2 2 2" xfId="259" xr:uid="{00000000-0005-0000-0000-000001010000}"/>
    <cellStyle name="Normal 10 2 3" xfId="260" xr:uid="{00000000-0005-0000-0000-000002010000}"/>
    <cellStyle name="Normal 10 3" xfId="261" xr:uid="{00000000-0005-0000-0000-000003010000}"/>
    <cellStyle name="Normal 10 3 2" xfId="262" xr:uid="{00000000-0005-0000-0000-000004010000}"/>
    <cellStyle name="Normal 10 4" xfId="263" xr:uid="{00000000-0005-0000-0000-000005010000}"/>
    <cellStyle name="Normal 11" xfId="264" xr:uid="{00000000-0005-0000-0000-000006010000}"/>
    <cellStyle name="Normal 11 2" xfId="265" xr:uid="{00000000-0005-0000-0000-000007010000}"/>
    <cellStyle name="Normal 11 2 2" xfId="266" xr:uid="{00000000-0005-0000-0000-000008010000}"/>
    <cellStyle name="Normal 11 2 2 2" xfId="267" xr:uid="{00000000-0005-0000-0000-000009010000}"/>
    <cellStyle name="Normal 11 2 3" xfId="268" xr:uid="{00000000-0005-0000-0000-00000A010000}"/>
    <cellStyle name="Normal 11 2 4" xfId="269" xr:uid="{00000000-0005-0000-0000-00000B010000}"/>
    <cellStyle name="Normal 11 3" xfId="270" xr:uid="{00000000-0005-0000-0000-00000C010000}"/>
    <cellStyle name="Normal 11 4" xfId="271" xr:uid="{00000000-0005-0000-0000-00000D010000}"/>
    <cellStyle name="Normal 12" xfId="272" xr:uid="{00000000-0005-0000-0000-00000E010000}"/>
    <cellStyle name="Normal 13" xfId="273" xr:uid="{00000000-0005-0000-0000-00000F010000}"/>
    <cellStyle name="Normal 14" xfId="274" xr:uid="{00000000-0005-0000-0000-000010010000}"/>
    <cellStyle name="Normal 15" xfId="275" xr:uid="{00000000-0005-0000-0000-000011010000}"/>
    <cellStyle name="Normal 16" xfId="276" xr:uid="{00000000-0005-0000-0000-000012010000}"/>
    <cellStyle name="Normal 16 2" xfId="277" xr:uid="{00000000-0005-0000-0000-000013010000}"/>
    <cellStyle name="Normal 17" xfId="278" xr:uid="{00000000-0005-0000-0000-000014010000}"/>
    <cellStyle name="Normal 17 2" xfId="279" xr:uid="{00000000-0005-0000-0000-000015010000}"/>
    <cellStyle name="Normal 18" xfId="280" xr:uid="{00000000-0005-0000-0000-000016010000}"/>
    <cellStyle name="Normal 2" xfId="2" xr:uid="{00000000-0005-0000-0000-000017010000}"/>
    <cellStyle name="Normal 2 2" xfId="281" xr:uid="{00000000-0005-0000-0000-000018010000}"/>
    <cellStyle name="Normal 2 2 2" xfId="282" xr:uid="{00000000-0005-0000-0000-000019010000}"/>
    <cellStyle name="Normal 2 2 3" xfId="283" xr:uid="{00000000-0005-0000-0000-00001A010000}"/>
    <cellStyle name="Normal 2 2 3 2" xfId="284" xr:uid="{00000000-0005-0000-0000-00001B010000}"/>
    <cellStyle name="Normal 2 2 3 2 2" xfId="285" xr:uid="{00000000-0005-0000-0000-00001C010000}"/>
    <cellStyle name="Normal 2 2 3 3" xfId="286" xr:uid="{00000000-0005-0000-0000-00001D010000}"/>
    <cellStyle name="Normal 2 2 4" xfId="287" xr:uid="{00000000-0005-0000-0000-00001E010000}"/>
    <cellStyle name="Normal 2 2 4 2" xfId="288" xr:uid="{00000000-0005-0000-0000-00001F010000}"/>
    <cellStyle name="Normal 2 2 4 2 2" xfId="289" xr:uid="{00000000-0005-0000-0000-000020010000}"/>
    <cellStyle name="Normal 2 2 4 3" xfId="290" xr:uid="{00000000-0005-0000-0000-000021010000}"/>
    <cellStyle name="Normal 2 3" xfId="291" xr:uid="{00000000-0005-0000-0000-000022010000}"/>
    <cellStyle name="Normal 2 3 2" xfId="292" xr:uid="{00000000-0005-0000-0000-000023010000}"/>
    <cellStyle name="Normal 2 3 2 2" xfId="293" xr:uid="{00000000-0005-0000-0000-000024010000}"/>
    <cellStyle name="Normal 2 3 2 2 2" xfId="294" xr:uid="{00000000-0005-0000-0000-000025010000}"/>
    <cellStyle name="Normal 2 3 2 3" xfId="295" xr:uid="{00000000-0005-0000-0000-000026010000}"/>
    <cellStyle name="Normal 2 3 3" xfId="296" xr:uid="{00000000-0005-0000-0000-000027010000}"/>
    <cellStyle name="Normal 2 3 3 2" xfId="297" xr:uid="{00000000-0005-0000-0000-000028010000}"/>
    <cellStyle name="Normal 2 3 4" xfId="298" xr:uid="{00000000-0005-0000-0000-000029010000}"/>
    <cellStyle name="Normal 2 3 5" xfId="299" xr:uid="{00000000-0005-0000-0000-00002A010000}"/>
    <cellStyle name="Normal 2 3 6" xfId="300" xr:uid="{00000000-0005-0000-0000-00002B010000}"/>
    <cellStyle name="Normal 2 4" xfId="301" xr:uid="{00000000-0005-0000-0000-00002C010000}"/>
    <cellStyle name="Normal 2 4 2" xfId="302" xr:uid="{00000000-0005-0000-0000-00002D010000}"/>
    <cellStyle name="Normal 2 4 2 2" xfId="303" xr:uid="{00000000-0005-0000-0000-00002E010000}"/>
    <cellStyle name="Normal 2 4 3" xfId="304" xr:uid="{00000000-0005-0000-0000-00002F010000}"/>
    <cellStyle name="Normal 2 4 4" xfId="305" xr:uid="{00000000-0005-0000-0000-000030010000}"/>
    <cellStyle name="Normal 2 4 5" xfId="306" xr:uid="{00000000-0005-0000-0000-000031010000}"/>
    <cellStyle name="Normal 2 5" xfId="307" xr:uid="{00000000-0005-0000-0000-000032010000}"/>
    <cellStyle name="Normal 2 6" xfId="308" xr:uid="{00000000-0005-0000-0000-000033010000}"/>
    <cellStyle name="Normal 2_Hoja Financiera NG" xfId="309" xr:uid="{00000000-0005-0000-0000-000034010000}"/>
    <cellStyle name="Normal 3" xfId="310" xr:uid="{00000000-0005-0000-0000-000035010000}"/>
    <cellStyle name="Normal 3 2" xfId="311" xr:uid="{00000000-0005-0000-0000-000036010000}"/>
    <cellStyle name="Normal 3 2 2" xfId="312" xr:uid="{00000000-0005-0000-0000-000037010000}"/>
    <cellStyle name="Normal 3 2 3" xfId="313" xr:uid="{00000000-0005-0000-0000-000038010000}"/>
    <cellStyle name="Normal 3 3" xfId="314" xr:uid="{00000000-0005-0000-0000-000039010000}"/>
    <cellStyle name="Normal 3 3 2" xfId="315" xr:uid="{00000000-0005-0000-0000-00003A010000}"/>
    <cellStyle name="Normal 3 3 2 2" xfId="316" xr:uid="{00000000-0005-0000-0000-00003B010000}"/>
    <cellStyle name="Normal 3 3 3" xfId="317" xr:uid="{00000000-0005-0000-0000-00003C010000}"/>
    <cellStyle name="Normal 3 4" xfId="318" xr:uid="{00000000-0005-0000-0000-00003D010000}"/>
    <cellStyle name="Normal 3 4 2" xfId="319" xr:uid="{00000000-0005-0000-0000-00003E010000}"/>
    <cellStyle name="Normal 3 5" xfId="320" xr:uid="{00000000-0005-0000-0000-00003F010000}"/>
    <cellStyle name="Normal 4" xfId="321" xr:uid="{00000000-0005-0000-0000-000040010000}"/>
    <cellStyle name="Normal 4 2" xfId="322" xr:uid="{00000000-0005-0000-0000-000041010000}"/>
    <cellStyle name="Normal 4 2 2" xfId="323" xr:uid="{00000000-0005-0000-0000-000042010000}"/>
    <cellStyle name="Normal 4 2 3" xfId="324" xr:uid="{00000000-0005-0000-0000-000043010000}"/>
    <cellStyle name="Normal 4 3" xfId="325" xr:uid="{00000000-0005-0000-0000-000044010000}"/>
    <cellStyle name="Normal 4 3 2" xfId="326" xr:uid="{00000000-0005-0000-0000-000045010000}"/>
    <cellStyle name="Normal 4 3 3" xfId="327" xr:uid="{00000000-0005-0000-0000-000046010000}"/>
    <cellStyle name="Normal 4 4" xfId="328" xr:uid="{00000000-0005-0000-0000-000047010000}"/>
    <cellStyle name="Normal 4 4 2" xfId="329" xr:uid="{00000000-0005-0000-0000-000048010000}"/>
    <cellStyle name="Normal 4 5" xfId="330" xr:uid="{00000000-0005-0000-0000-000049010000}"/>
    <cellStyle name="Normal 5" xfId="331" xr:uid="{00000000-0005-0000-0000-00004A010000}"/>
    <cellStyle name="Normal 5 2" xfId="332" xr:uid="{00000000-0005-0000-0000-00004B010000}"/>
    <cellStyle name="Normal 5 2 2" xfId="333" xr:uid="{00000000-0005-0000-0000-00004C010000}"/>
    <cellStyle name="Normal 5 3" xfId="334" xr:uid="{00000000-0005-0000-0000-00004D010000}"/>
    <cellStyle name="Normal 6" xfId="335" xr:uid="{00000000-0005-0000-0000-00004E010000}"/>
    <cellStyle name="Normal 65" xfId="336" xr:uid="{00000000-0005-0000-0000-00004F010000}"/>
    <cellStyle name="Normal 7" xfId="337" xr:uid="{00000000-0005-0000-0000-000050010000}"/>
    <cellStyle name="Normal 7 2" xfId="338" xr:uid="{00000000-0005-0000-0000-000051010000}"/>
    <cellStyle name="Normal 7 2 2" xfId="339" xr:uid="{00000000-0005-0000-0000-000052010000}"/>
    <cellStyle name="Normal 7 2 2 2" xfId="340" xr:uid="{00000000-0005-0000-0000-000053010000}"/>
    <cellStyle name="Normal 7 2 3" xfId="341" xr:uid="{00000000-0005-0000-0000-000054010000}"/>
    <cellStyle name="Normal 7 3" xfId="342" xr:uid="{00000000-0005-0000-0000-000055010000}"/>
    <cellStyle name="Normal 7 3 2" xfId="343" xr:uid="{00000000-0005-0000-0000-000056010000}"/>
    <cellStyle name="Normal 7 4" xfId="344" xr:uid="{00000000-0005-0000-0000-000057010000}"/>
    <cellStyle name="Normal 8" xfId="345" xr:uid="{00000000-0005-0000-0000-000058010000}"/>
    <cellStyle name="Normal 8 2" xfId="346" xr:uid="{00000000-0005-0000-0000-000059010000}"/>
    <cellStyle name="Normal 8 2 2" xfId="347" xr:uid="{00000000-0005-0000-0000-00005A010000}"/>
    <cellStyle name="Normal 8 2 2 2" xfId="348" xr:uid="{00000000-0005-0000-0000-00005B010000}"/>
    <cellStyle name="Normal 8 2 3" xfId="349" xr:uid="{00000000-0005-0000-0000-00005C010000}"/>
    <cellStyle name="Normal 8 3" xfId="350" xr:uid="{00000000-0005-0000-0000-00005D010000}"/>
    <cellStyle name="Normal 8 3 2" xfId="351" xr:uid="{00000000-0005-0000-0000-00005E010000}"/>
    <cellStyle name="Normal 8 4" xfId="352" xr:uid="{00000000-0005-0000-0000-00005F010000}"/>
    <cellStyle name="Normal 9" xfId="353" xr:uid="{00000000-0005-0000-0000-000060010000}"/>
    <cellStyle name="Notas 2" xfId="354" xr:uid="{00000000-0005-0000-0000-000061010000}"/>
    <cellStyle name="Notas 2 2" xfId="355" xr:uid="{00000000-0005-0000-0000-000062010000}"/>
    <cellStyle name="Notas 2 2 2" xfId="356" xr:uid="{00000000-0005-0000-0000-000063010000}"/>
    <cellStyle name="Notas 2 3" xfId="357" xr:uid="{00000000-0005-0000-0000-000064010000}"/>
    <cellStyle name="Notas 2 4" xfId="358" xr:uid="{00000000-0005-0000-0000-000065010000}"/>
    <cellStyle name="Notas 3" xfId="359" xr:uid="{00000000-0005-0000-0000-000066010000}"/>
    <cellStyle name="Notas 3 2" xfId="360" xr:uid="{00000000-0005-0000-0000-000067010000}"/>
    <cellStyle name="Notas 3 3" xfId="361" xr:uid="{00000000-0005-0000-0000-000068010000}"/>
    <cellStyle name="Note" xfId="362" xr:uid="{00000000-0005-0000-0000-000069010000}"/>
    <cellStyle name="Note 2" xfId="363" xr:uid="{00000000-0005-0000-0000-00006A010000}"/>
    <cellStyle name="Output" xfId="364" xr:uid="{00000000-0005-0000-0000-00006B010000}"/>
    <cellStyle name="Porcentaje 2" xfId="365" xr:uid="{00000000-0005-0000-0000-00006C010000}"/>
    <cellStyle name="Porcentaje 2 2" xfId="366" xr:uid="{00000000-0005-0000-0000-00006D010000}"/>
    <cellStyle name="Porcentaje 2 2 2" xfId="367" xr:uid="{00000000-0005-0000-0000-00006E010000}"/>
    <cellStyle name="Porcentaje 2 3" xfId="368" xr:uid="{00000000-0005-0000-0000-00006F010000}"/>
    <cellStyle name="Porcentaje 3" xfId="369" xr:uid="{00000000-0005-0000-0000-000070010000}"/>
    <cellStyle name="Porcentaje 4" xfId="370" xr:uid="{00000000-0005-0000-0000-000071010000}"/>
    <cellStyle name="Porcentual 2" xfId="4" xr:uid="{00000000-0005-0000-0000-000072010000}"/>
    <cellStyle name="Salida 2" xfId="371" xr:uid="{00000000-0005-0000-0000-000073010000}"/>
    <cellStyle name="Salida 3" xfId="372" xr:uid="{00000000-0005-0000-0000-000074010000}"/>
    <cellStyle name="Texto de advertencia 2" xfId="373" xr:uid="{00000000-0005-0000-0000-000075010000}"/>
    <cellStyle name="Texto de advertencia 3" xfId="374" xr:uid="{00000000-0005-0000-0000-000076010000}"/>
    <cellStyle name="Texto explicativo 2" xfId="375" xr:uid="{00000000-0005-0000-0000-000077010000}"/>
    <cellStyle name="Texto explicativo 3" xfId="376" xr:uid="{00000000-0005-0000-0000-000078010000}"/>
    <cellStyle name="Title" xfId="377" xr:uid="{00000000-0005-0000-0000-000079010000}"/>
    <cellStyle name="Título 1 2" xfId="378" xr:uid="{00000000-0005-0000-0000-00007A010000}"/>
    <cellStyle name="Título 1 3" xfId="379" xr:uid="{00000000-0005-0000-0000-00007B010000}"/>
    <cellStyle name="Título 2 2" xfId="380" xr:uid="{00000000-0005-0000-0000-00007C010000}"/>
    <cellStyle name="Título 2 3" xfId="381" xr:uid="{00000000-0005-0000-0000-00007D010000}"/>
    <cellStyle name="Título 3 2" xfId="382" xr:uid="{00000000-0005-0000-0000-00007E010000}"/>
    <cellStyle name="Título 3 3" xfId="383" xr:uid="{00000000-0005-0000-0000-00007F010000}"/>
    <cellStyle name="Título 4" xfId="384" xr:uid="{00000000-0005-0000-0000-000080010000}"/>
    <cellStyle name="Título 5" xfId="385" xr:uid="{00000000-0005-0000-0000-000081010000}"/>
    <cellStyle name="Total 2" xfId="386" xr:uid="{00000000-0005-0000-0000-000082010000}"/>
    <cellStyle name="Total 3" xfId="387" xr:uid="{00000000-0005-0000-0000-000083010000}"/>
    <cellStyle name="Warning Text" xfId="388" xr:uid="{00000000-0005-0000-0000-00008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265044</xdr:colOff>
      <xdr:row>0</xdr:row>
      <xdr:rowOff>143565</xdr:rowOff>
    </xdr:from>
    <xdr:to>
      <xdr:col>2</xdr:col>
      <xdr:colOff>898387</xdr:colOff>
      <xdr:row>3</xdr:row>
      <xdr:rowOff>199276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8317E5B-985D-C547-9632-7115ED7E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4" y="143565"/>
          <a:ext cx="1384300" cy="663102"/>
        </a:xfrm>
        <a:prstGeom prst="rect">
          <a:avLst/>
        </a:prstGeom>
      </xdr:spPr>
    </xdr:pic>
    <xdr:clientData/>
  </xdr:twoCellAnchor>
  <xdr:twoCellAnchor editAs="oneCell">
    <xdr:from>
      <xdr:col>7</xdr:col>
      <xdr:colOff>419653</xdr:colOff>
      <xdr:row>0</xdr:row>
      <xdr:rowOff>165653</xdr:rowOff>
    </xdr:from>
    <xdr:to>
      <xdr:col>8</xdr:col>
      <xdr:colOff>667092</xdr:colOff>
      <xdr:row>3</xdr:row>
      <xdr:rowOff>180562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D0F5928-AA05-8942-B60F-6F19282CDC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9355" b="27957"/>
        <a:stretch/>
      </xdr:blipFill>
      <xdr:spPr>
        <a:xfrm>
          <a:off x="10148957" y="165653"/>
          <a:ext cx="1528483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K239"/>
  <sheetViews>
    <sheetView tabSelected="1" zoomScale="115" zoomScaleNormal="115" zoomScalePageLayoutView="130" workbookViewId="0">
      <selection activeCell="K5" sqref="K5"/>
    </sheetView>
  </sheetViews>
  <sheetFormatPr baseColWidth="10" defaultColWidth="11.5" defaultRowHeight="15"/>
  <cols>
    <col min="1" max="1" width="4.5" style="60" bestFit="1" customWidth="1"/>
    <col min="2" max="2" width="5.33203125" style="35" bestFit="1" customWidth="1"/>
    <col min="3" max="3" width="55.6640625" style="38" customWidth="1"/>
    <col min="4" max="4" width="13" style="36" bestFit="1" customWidth="1"/>
    <col min="5" max="5" width="15.5" style="36" bestFit="1" customWidth="1"/>
    <col min="6" max="6" width="16.83203125" style="36" bestFit="1" customWidth="1"/>
    <col min="7" max="7" width="16.83203125" style="45" bestFit="1" customWidth="1"/>
    <col min="8" max="8" width="16.83203125" style="36" bestFit="1" customWidth="1"/>
    <col min="9" max="9" width="13.6640625" style="36" bestFit="1" customWidth="1"/>
    <col min="10" max="10" width="5.33203125" style="11" customWidth="1"/>
    <col min="11" max="16384" width="11.5" style="11"/>
  </cols>
  <sheetData>
    <row r="1" spans="1:10" ht="16">
      <c r="A1" s="78" t="s">
        <v>0</v>
      </c>
      <c r="B1" s="79"/>
      <c r="C1" s="79"/>
      <c r="D1" s="79"/>
      <c r="E1" s="79"/>
      <c r="F1" s="79"/>
      <c r="G1" s="79"/>
      <c r="H1" s="79"/>
      <c r="I1" s="80"/>
      <c r="J1" s="3"/>
    </row>
    <row r="2" spans="1:10">
      <c r="A2" s="7"/>
      <c r="B2" s="9"/>
      <c r="C2" s="8"/>
      <c r="D2" s="9"/>
      <c r="E2" s="9"/>
      <c r="F2" s="9"/>
      <c r="G2" s="9"/>
      <c r="H2" s="9"/>
      <c r="I2" s="10"/>
      <c r="J2" s="6"/>
    </row>
    <row r="3" spans="1:10" ht="17.25" customHeight="1">
      <c r="A3" s="84" t="s">
        <v>11</v>
      </c>
      <c r="B3" s="85"/>
      <c r="C3" s="85"/>
      <c r="D3" s="85"/>
      <c r="E3" s="85"/>
      <c r="F3" s="85"/>
      <c r="G3" s="85"/>
      <c r="H3" s="85"/>
      <c r="I3" s="86"/>
      <c r="J3" s="5"/>
    </row>
    <row r="4" spans="1:10" ht="17.25" customHeight="1">
      <c r="A4" s="84" t="s">
        <v>12</v>
      </c>
      <c r="B4" s="85"/>
      <c r="C4" s="85"/>
      <c r="D4" s="85"/>
      <c r="E4" s="85"/>
      <c r="F4" s="85"/>
      <c r="G4" s="85"/>
      <c r="H4" s="85"/>
      <c r="I4" s="86"/>
      <c r="J4" s="5"/>
    </row>
    <row r="5" spans="1:10">
      <c r="A5" s="92" t="s">
        <v>273</v>
      </c>
      <c r="B5" s="87"/>
      <c r="C5" s="87"/>
      <c r="D5" s="87"/>
      <c r="E5" s="87"/>
      <c r="F5" s="87"/>
      <c r="G5" s="87"/>
      <c r="H5" s="87"/>
      <c r="I5" s="88"/>
      <c r="J5" s="5"/>
    </row>
    <row r="6" spans="1:10" ht="16" thickBot="1">
      <c r="A6" s="89"/>
      <c r="B6" s="90"/>
      <c r="C6" s="90"/>
      <c r="D6" s="90"/>
      <c r="E6" s="90"/>
      <c r="F6" s="90"/>
      <c r="G6" s="90"/>
      <c r="H6" s="90"/>
      <c r="I6" s="91"/>
      <c r="J6" s="5"/>
    </row>
    <row r="7" spans="1:10" s="61" customFormat="1" ht="12">
      <c r="A7" s="74" t="s">
        <v>1</v>
      </c>
      <c r="B7" s="75"/>
      <c r="C7" s="75"/>
      <c r="D7" s="81" t="s">
        <v>2</v>
      </c>
      <c r="E7" s="82"/>
      <c r="F7" s="82"/>
      <c r="G7" s="82"/>
      <c r="H7" s="82"/>
      <c r="I7" s="83"/>
      <c r="J7" s="1"/>
    </row>
    <row r="8" spans="1:10" s="61" customFormat="1" ht="42" customHeight="1" thickBot="1">
      <c r="A8" s="76"/>
      <c r="B8" s="77"/>
      <c r="C8" s="77"/>
      <c r="D8" s="62" t="s">
        <v>3</v>
      </c>
      <c r="E8" s="63" t="s">
        <v>4</v>
      </c>
      <c r="F8" s="63" t="s">
        <v>5</v>
      </c>
      <c r="G8" s="63" t="s">
        <v>6</v>
      </c>
      <c r="H8" s="63" t="s">
        <v>7</v>
      </c>
      <c r="I8" s="64" t="s">
        <v>8</v>
      </c>
      <c r="J8" s="4"/>
    </row>
    <row r="9" spans="1:10" s="12" customFormat="1">
      <c r="A9" s="13"/>
      <c r="B9" s="14"/>
      <c r="C9" s="15"/>
      <c r="D9" s="16"/>
      <c r="E9" s="16"/>
      <c r="F9" s="16"/>
      <c r="G9" s="17"/>
      <c r="H9" s="16"/>
      <c r="I9" s="18"/>
      <c r="J9" s="19"/>
    </row>
    <row r="10" spans="1:10" s="12" customFormat="1" ht="14">
      <c r="A10" s="20">
        <v>1000</v>
      </c>
      <c r="B10" s="20"/>
      <c r="C10" s="20" t="s">
        <v>13</v>
      </c>
      <c r="D10" s="65">
        <f t="shared" ref="D10:I10" si="0">+D11+D13+D15+D20+D25+D29</f>
        <v>153040949.34999999</v>
      </c>
      <c r="E10" s="65">
        <f t="shared" si="0"/>
        <v>-6907135.3900000015</v>
      </c>
      <c r="F10" s="65">
        <f t="shared" si="0"/>
        <v>146133813.96000001</v>
      </c>
      <c r="G10" s="65">
        <f t="shared" si="0"/>
        <v>109071092.72999999</v>
      </c>
      <c r="H10" s="65">
        <f t="shared" si="0"/>
        <v>100682798.3</v>
      </c>
      <c r="I10" s="65">
        <f t="shared" si="0"/>
        <v>37062721.230000004</v>
      </c>
      <c r="J10" s="2"/>
    </row>
    <row r="11" spans="1:10" s="12" customFormat="1" ht="14">
      <c r="A11" s="21"/>
      <c r="B11" s="22" t="s">
        <v>14</v>
      </c>
      <c r="C11" s="23" t="s">
        <v>15</v>
      </c>
      <c r="D11" s="66">
        <f t="shared" ref="D11:I11" si="1">+D12</f>
        <v>54600000</v>
      </c>
      <c r="E11" s="66">
        <f t="shared" si="1"/>
        <v>-7445828.1500000004</v>
      </c>
      <c r="F11" s="66">
        <f t="shared" si="1"/>
        <v>47154171.850000001</v>
      </c>
      <c r="G11" s="66">
        <f t="shared" si="1"/>
        <v>41494623.609999999</v>
      </c>
      <c r="H11" s="66">
        <f t="shared" si="1"/>
        <v>41493593.409999996</v>
      </c>
      <c r="I11" s="66">
        <f t="shared" si="1"/>
        <v>5659548.2400000021</v>
      </c>
      <c r="J11" s="24"/>
    </row>
    <row r="12" spans="1:10" s="12" customFormat="1" ht="14">
      <c r="A12" s="25"/>
      <c r="B12" s="25" t="s">
        <v>171</v>
      </c>
      <c r="C12" s="26" t="s">
        <v>16</v>
      </c>
      <c r="D12" s="67">
        <v>54600000</v>
      </c>
      <c r="E12" s="67">
        <v>-7445828.1500000004</v>
      </c>
      <c r="F12" s="67">
        <f>+D12+E12</f>
        <v>47154171.850000001</v>
      </c>
      <c r="G12" s="67">
        <v>41494623.609999999</v>
      </c>
      <c r="H12" s="67">
        <v>41493593.409999996</v>
      </c>
      <c r="I12" s="68">
        <f>+F12-G12</f>
        <v>5659548.2400000021</v>
      </c>
    </row>
    <row r="13" spans="1:10" s="12" customFormat="1" ht="14">
      <c r="A13" s="21"/>
      <c r="B13" s="22" t="s">
        <v>17</v>
      </c>
      <c r="C13" s="23" t="s">
        <v>18</v>
      </c>
      <c r="D13" s="66">
        <f t="shared" ref="D13:I13" si="2">+D14</f>
        <v>29000000</v>
      </c>
      <c r="E13" s="66">
        <f t="shared" si="2"/>
        <v>-3000000</v>
      </c>
      <c r="F13" s="66">
        <f t="shared" si="2"/>
        <v>26000000</v>
      </c>
      <c r="G13" s="66">
        <f t="shared" si="2"/>
        <v>18717000.489999998</v>
      </c>
      <c r="H13" s="66">
        <f t="shared" si="2"/>
        <v>18712732</v>
      </c>
      <c r="I13" s="66">
        <f t="shared" si="2"/>
        <v>7282999.5100000016</v>
      </c>
      <c r="J13" s="24"/>
    </row>
    <row r="14" spans="1:10" s="12" customFormat="1" ht="14">
      <c r="A14" s="25"/>
      <c r="B14" s="25" t="s">
        <v>172</v>
      </c>
      <c r="C14" s="26" t="s">
        <v>19</v>
      </c>
      <c r="D14" s="67">
        <v>29000000</v>
      </c>
      <c r="E14" s="67">
        <v>-3000000</v>
      </c>
      <c r="F14" s="67">
        <f>+D14+E14</f>
        <v>26000000</v>
      </c>
      <c r="G14" s="67">
        <v>18717000.489999998</v>
      </c>
      <c r="H14" s="67">
        <v>18712732</v>
      </c>
      <c r="I14" s="68">
        <f>+F14-G14</f>
        <v>7282999.5100000016</v>
      </c>
      <c r="J14" s="24"/>
    </row>
    <row r="15" spans="1:10" s="12" customFormat="1" ht="14">
      <c r="A15" s="21"/>
      <c r="B15" s="22" t="s">
        <v>20</v>
      </c>
      <c r="C15" s="23" t="s">
        <v>21</v>
      </c>
      <c r="D15" s="66">
        <f t="shared" ref="D15:I15" si="3">SUBTOTAL(9,D16:D19)</f>
        <v>27592000</v>
      </c>
      <c r="E15" s="66">
        <f t="shared" si="3"/>
        <v>-519511.31000000006</v>
      </c>
      <c r="F15" s="66">
        <f t="shared" si="3"/>
        <v>27072488.689999998</v>
      </c>
      <c r="G15" s="66">
        <f t="shared" si="3"/>
        <v>10952020.879999999</v>
      </c>
      <c r="H15" s="66">
        <f t="shared" si="3"/>
        <v>10876682.609999999</v>
      </c>
      <c r="I15" s="66">
        <f t="shared" si="3"/>
        <v>16120467.810000001</v>
      </c>
      <c r="J15" s="24"/>
    </row>
    <row r="16" spans="1:10" s="12" customFormat="1" ht="14">
      <c r="A16" s="25"/>
      <c r="B16" s="25" t="s">
        <v>173</v>
      </c>
      <c r="C16" s="26" t="s">
        <v>22</v>
      </c>
      <c r="D16" s="67">
        <v>312000</v>
      </c>
      <c r="E16" s="67">
        <v>492502.6</v>
      </c>
      <c r="F16" s="67">
        <f>+D16+E16</f>
        <v>804502.6</v>
      </c>
      <c r="G16" s="67">
        <v>687316.56</v>
      </c>
      <c r="H16" s="67">
        <v>623407.25</v>
      </c>
      <c r="I16" s="68">
        <f>+F16-G16</f>
        <v>117186.03999999992</v>
      </c>
      <c r="J16" s="24"/>
    </row>
    <row r="17" spans="1:10" s="12" customFormat="1" ht="14">
      <c r="A17" s="25"/>
      <c r="B17" s="25" t="s">
        <v>174</v>
      </c>
      <c r="C17" s="26" t="s">
        <v>23</v>
      </c>
      <c r="D17" s="67">
        <v>9040000</v>
      </c>
      <c r="E17" s="67">
        <v>-1021421.93</v>
      </c>
      <c r="F17" s="67">
        <f>+D17+E17</f>
        <v>8018578.0700000003</v>
      </c>
      <c r="G17" s="67">
        <v>1426998.53</v>
      </c>
      <c r="H17" s="67">
        <v>1415569.57</v>
      </c>
      <c r="I17" s="68">
        <f>+F17-G17</f>
        <v>6591579.54</v>
      </c>
      <c r="J17" s="24"/>
    </row>
    <row r="18" spans="1:10" s="12" customFormat="1" ht="14">
      <c r="A18" s="25"/>
      <c r="B18" s="25" t="s">
        <v>175</v>
      </c>
      <c r="C18" s="26" t="s">
        <v>24</v>
      </c>
      <c r="D18" s="67">
        <v>2640000</v>
      </c>
      <c r="E18" s="67">
        <v>9408.02</v>
      </c>
      <c r="F18" s="67">
        <f>+D18+E18</f>
        <v>2649408.02</v>
      </c>
      <c r="G18" s="67">
        <v>1323953.27</v>
      </c>
      <c r="H18" s="67">
        <v>1323953.27</v>
      </c>
      <c r="I18" s="68">
        <f>+F18-G18</f>
        <v>1325454.75</v>
      </c>
      <c r="J18" s="24"/>
    </row>
    <row r="19" spans="1:10" s="12" customFormat="1" ht="14">
      <c r="A19" s="25"/>
      <c r="B19" s="25" t="s">
        <v>176</v>
      </c>
      <c r="C19" s="26" t="s">
        <v>25</v>
      </c>
      <c r="D19" s="67">
        <v>15600000</v>
      </c>
      <c r="E19" s="67">
        <v>0</v>
      </c>
      <c r="F19" s="67">
        <f>+D19+E19</f>
        <v>15600000</v>
      </c>
      <c r="G19" s="67">
        <v>7513752.5199999996</v>
      </c>
      <c r="H19" s="67">
        <v>7513752.5199999996</v>
      </c>
      <c r="I19" s="68">
        <f>+F19-G19</f>
        <v>8086247.4800000004</v>
      </c>
      <c r="J19" s="24"/>
    </row>
    <row r="20" spans="1:10" s="12" customFormat="1" ht="14">
      <c r="A20" s="21"/>
      <c r="B20" s="22" t="s">
        <v>26</v>
      </c>
      <c r="C20" s="23" t="s">
        <v>27</v>
      </c>
      <c r="D20" s="66">
        <f t="shared" ref="D20:I20" si="4">SUBTOTAL(9,D21:D24)</f>
        <v>25152349.349999998</v>
      </c>
      <c r="E20" s="66">
        <f t="shared" si="4"/>
        <v>-2658709.1400000006</v>
      </c>
      <c r="F20" s="66">
        <f t="shared" si="4"/>
        <v>22493640.210000001</v>
      </c>
      <c r="G20" s="66">
        <f t="shared" si="4"/>
        <v>18404151.620000001</v>
      </c>
      <c r="H20" s="66">
        <f t="shared" si="4"/>
        <v>13323342.790000001</v>
      </c>
      <c r="I20" s="66">
        <f t="shared" si="4"/>
        <v>4089488.5900000008</v>
      </c>
      <c r="J20" s="24"/>
    </row>
    <row r="21" spans="1:10" s="12" customFormat="1" ht="14">
      <c r="A21" s="25"/>
      <c r="B21" s="25" t="s">
        <v>177</v>
      </c>
      <c r="C21" s="26" t="s">
        <v>28</v>
      </c>
      <c r="D21" s="67">
        <v>12273551.6</v>
      </c>
      <c r="E21" s="67">
        <v>4507018.43</v>
      </c>
      <c r="F21" s="67">
        <f>+D21+E21</f>
        <v>16780570.030000001</v>
      </c>
      <c r="G21" s="67">
        <v>15570079.4</v>
      </c>
      <c r="H21" s="67">
        <v>10489270.57</v>
      </c>
      <c r="I21" s="68">
        <f>+F21-G21</f>
        <v>1210490.6300000008</v>
      </c>
      <c r="J21" s="24"/>
    </row>
    <row r="22" spans="1:10" s="12" customFormat="1" ht="14">
      <c r="A22" s="25"/>
      <c r="B22" s="25" t="s">
        <v>178</v>
      </c>
      <c r="C22" s="26" t="s">
        <v>29</v>
      </c>
      <c r="D22" s="67">
        <v>5927762.9400000004</v>
      </c>
      <c r="E22" s="67">
        <v>-2597213.7000000002</v>
      </c>
      <c r="F22" s="67">
        <f>+D22+E22</f>
        <v>3330549.24</v>
      </c>
      <c r="G22" s="67">
        <v>2414766.34</v>
      </c>
      <c r="H22" s="67">
        <v>2414766.34</v>
      </c>
      <c r="I22" s="68">
        <f>+F22-G22</f>
        <v>915782.90000000037</v>
      </c>
      <c r="J22" s="24"/>
    </row>
    <row r="23" spans="1:10" s="12" customFormat="1" ht="14">
      <c r="A23" s="25"/>
      <c r="B23" s="25" t="s">
        <v>179</v>
      </c>
      <c r="C23" s="26" t="s">
        <v>30</v>
      </c>
      <c r="D23" s="67">
        <v>6151034.8099999996</v>
      </c>
      <c r="E23" s="67">
        <v>-4568513.87</v>
      </c>
      <c r="F23" s="67">
        <f>+D23+E23</f>
        <v>1582520.9399999995</v>
      </c>
      <c r="G23" s="67">
        <v>0</v>
      </c>
      <c r="H23" s="67">
        <v>0</v>
      </c>
      <c r="I23" s="68">
        <f>+F23-G23</f>
        <v>1582520.9399999995</v>
      </c>
      <c r="J23" s="24"/>
    </row>
    <row r="24" spans="1:10" s="12" customFormat="1" ht="14">
      <c r="A24" s="25"/>
      <c r="B24" s="25" t="s">
        <v>180</v>
      </c>
      <c r="C24" s="26" t="s">
        <v>31</v>
      </c>
      <c r="D24" s="67">
        <v>800000</v>
      </c>
      <c r="E24" s="67">
        <v>0</v>
      </c>
      <c r="F24" s="67">
        <f>+D24+E24</f>
        <v>800000</v>
      </c>
      <c r="G24" s="67">
        <v>419305.88</v>
      </c>
      <c r="H24" s="67">
        <v>419305.88</v>
      </c>
      <c r="I24" s="68">
        <f>+F24-G24</f>
        <v>380694.12</v>
      </c>
      <c r="J24" s="24"/>
    </row>
    <row r="25" spans="1:10" s="12" customFormat="1" ht="14">
      <c r="A25" s="21"/>
      <c r="B25" s="22" t="s">
        <v>32</v>
      </c>
      <c r="C25" s="23" t="s">
        <v>33</v>
      </c>
      <c r="D25" s="66">
        <f t="shared" ref="D25:I25" si="5">SUBTOTAL(9,D26:D28)</f>
        <v>16318600</v>
      </c>
      <c r="E25" s="66">
        <f t="shared" si="5"/>
        <v>6535413.21</v>
      </c>
      <c r="F25" s="66">
        <f t="shared" si="5"/>
        <v>22854013.209999997</v>
      </c>
      <c r="G25" s="66">
        <f t="shared" si="5"/>
        <v>19000796.129999999</v>
      </c>
      <c r="H25" s="66">
        <f t="shared" si="5"/>
        <v>15773947.49</v>
      </c>
      <c r="I25" s="66">
        <f t="shared" si="5"/>
        <v>3853217.0799999982</v>
      </c>
      <c r="J25" s="24"/>
    </row>
    <row r="26" spans="1:10" s="12" customFormat="1" ht="14">
      <c r="A26" s="25"/>
      <c r="B26" s="25" t="s">
        <v>181</v>
      </c>
      <c r="C26" s="26" t="s">
        <v>34</v>
      </c>
      <c r="D26" s="67">
        <v>0</v>
      </c>
      <c r="E26" s="67">
        <v>3182689.88</v>
      </c>
      <c r="F26" s="67">
        <f>+D26+E26</f>
        <v>3182689.88</v>
      </c>
      <c r="G26" s="67">
        <v>3182689.88</v>
      </c>
      <c r="H26" s="67">
        <v>2615.52</v>
      </c>
      <c r="I26" s="68">
        <f>+F26-G26</f>
        <v>0</v>
      </c>
      <c r="J26" s="24"/>
    </row>
    <row r="27" spans="1:10" s="12" customFormat="1" ht="14">
      <c r="A27" s="25"/>
      <c r="B27" s="25" t="s">
        <v>182</v>
      </c>
      <c r="C27" s="26" t="s">
        <v>35</v>
      </c>
      <c r="D27" s="67">
        <v>3000000</v>
      </c>
      <c r="E27" s="67">
        <v>-1410000</v>
      </c>
      <c r="F27" s="67">
        <f>+D27+E27</f>
        <v>1590000</v>
      </c>
      <c r="G27" s="67">
        <v>175018.51</v>
      </c>
      <c r="H27" s="67">
        <v>133244.23000000001</v>
      </c>
      <c r="I27" s="68">
        <f>+F27-G27</f>
        <v>1414981.49</v>
      </c>
      <c r="J27" s="24"/>
    </row>
    <row r="28" spans="1:10" s="12" customFormat="1" ht="14">
      <c r="A28" s="25"/>
      <c r="B28" s="25" t="s">
        <v>183</v>
      </c>
      <c r="C28" s="26" t="s">
        <v>36</v>
      </c>
      <c r="D28" s="67">
        <v>13318600</v>
      </c>
      <c r="E28" s="67">
        <v>4762723.33</v>
      </c>
      <c r="F28" s="67">
        <f>+D28+E28</f>
        <v>18081323.329999998</v>
      </c>
      <c r="G28" s="67">
        <v>15643087.74</v>
      </c>
      <c r="H28" s="67">
        <v>15638087.74</v>
      </c>
      <c r="I28" s="68">
        <f>+F28-G28</f>
        <v>2438235.589999998</v>
      </c>
      <c r="J28" s="24"/>
    </row>
    <row r="29" spans="1:10" s="12" customFormat="1" ht="14">
      <c r="A29" s="21"/>
      <c r="B29" s="22" t="s">
        <v>37</v>
      </c>
      <c r="C29" s="23" t="s">
        <v>38</v>
      </c>
      <c r="D29" s="66">
        <f t="shared" ref="D29:I29" si="6">+D30</f>
        <v>378000</v>
      </c>
      <c r="E29" s="66">
        <f t="shared" si="6"/>
        <v>181500</v>
      </c>
      <c r="F29" s="66">
        <f t="shared" si="6"/>
        <v>559500</v>
      </c>
      <c r="G29" s="66">
        <f t="shared" si="6"/>
        <v>502500</v>
      </c>
      <c r="H29" s="66">
        <f t="shared" si="6"/>
        <v>502500</v>
      </c>
      <c r="I29" s="66">
        <f t="shared" si="6"/>
        <v>57000</v>
      </c>
      <c r="J29" s="24"/>
    </row>
    <row r="30" spans="1:10" s="12" customFormat="1" ht="14">
      <c r="A30" s="25"/>
      <c r="B30" s="25" t="s">
        <v>184</v>
      </c>
      <c r="C30" s="26" t="s">
        <v>39</v>
      </c>
      <c r="D30" s="67">
        <v>378000</v>
      </c>
      <c r="E30" s="67">
        <v>181500</v>
      </c>
      <c r="F30" s="67">
        <f>+D30+E30</f>
        <v>559500</v>
      </c>
      <c r="G30" s="67">
        <v>502500</v>
      </c>
      <c r="H30" s="67">
        <v>502500</v>
      </c>
      <c r="I30" s="68">
        <f>+F30-G30</f>
        <v>57000</v>
      </c>
      <c r="J30" s="24"/>
    </row>
    <row r="31" spans="1:10" s="12" customFormat="1" ht="14">
      <c r="A31" s="20">
        <v>2000</v>
      </c>
      <c r="B31" s="20"/>
      <c r="C31" s="27" t="s">
        <v>40</v>
      </c>
      <c r="D31" s="65">
        <f t="shared" ref="D31:I31" si="7">+D32+D38+D40+D43+D51+D56+D58+D61</f>
        <v>27676369.059999999</v>
      </c>
      <c r="E31" s="65">
        <f t="shared" si="7"/>
        <v>-6127700.3800000008</v>
      </c>
      <c r="F31" s="65">
        <f t="shared" si="7"/>
        <v>21548668.68</v>
      </c>
      <c r="G31" s="65">
        <f t="shared" si="7"/>
        <v>11622355.779999999</v>
      </c>
      <c r="H31" s="65">
        <f t="shared" si="7"/>
        <v>7450430.29</v>
      </c>
      <c r="I31" s="65">
        <f t="shared" si="7"/>
        <v>9926312.8999999985</v>
      </c>
      <c r="J31" s="24"/>
    </row>
    <row r="32" spans="1:10" s="12" customFormat="1" ht="14">
      <c r="A32" s="21"/>
      <c r="B32" s="22" t="s">
        <v>41</v>
      </c>
      <c r="C32" s="23" t="s">
        <v>42</v>
      </c>
      <c r="D32" s="66">
        <f t="shared" ref="D32:I32" si="8">SUBTOTAL(9,D33:D37)</f>
        <v>992721.67999999993</v>
      </c>
      <c r="E32" s="66">
        <f t="shared" si="8"/>
        <v>173054.67</v>
      </c>
      <c r="F32" s="66">
        <f t="shared" si="8"/>
        <v>1165776.3500000001</v>
      </c>
      <c r="G32" s="66">
        <f t="shared" si="8"/>
        <v>864702.08</v>
      </c>
      <c r="H32" s="66">
        <f t="shared" si="8"/>
        <v>215604.62999999998</v>
      </c>
      <c r="I32" s="66">
        <f t="shared" si="8"/>
        <v>301074.27</v>
      </c>
      <c r="J32" s="24"/>
    </row>
    <row r="33" spans="1:10" s="12" customFormat="1" ht="14">
      <c r="A33" s="25"/>
      <c r="B33" s="25" t="s">
        <v>185</v>
      </c>
      <c r="C33" s="26" t="s">
        <v>43</v>
      </c>
      <c r="D33" s="67">
        <v>381671.67999999999</v>
      </c>
      <c r="E33" s="67">
        <v>54982.37</v>
      </c>
      <c r="F33" s="67">
        <f>+D33+E33</f>
        <v>436654.05</v>
      </c>
      <c r="G33" s="67">
        <v>436269.57</v>
      </c>
      <c r="H33" s="67">
        <v>11052.07</v>
      </c>
      <c r="I33" s="68">
        <f>+F33-G33</f>
        <v>384.47999999998137</v>
      </c>
      <c r="J33" s="24"/>
    </row>
    <row r="34" spans="1:10" s="12" customFormat="1" ht="14">
      <c r="A34" s="25"/>
      <c r="B34" s="25" t="s">
        <v>186</v>
      </c>
      <c r="C34" s="26" t="s">
        <v>44</v>
      </c>
      <c r="D34" s="67">
        <v>0</v>
      </c>
      <c r="E34" s="67">
        <v>239.23</v>
      </c>
      <c r="F34" s="67">
        <f>+D34+E34</f>
        <v>239.23</v>
      </c>
      <c r="G34" s="67">
        <v>239.23</v>
      </c>
      <c r="H34" s="67">
        <v>239.23</v>
      </c>
      <c r="I34" s="68">
        <f>+F34-G34</f>
        <v>0</v>
      </c>
      <c r="J34" s="24"/>
    </row>
    <row r="35" spans="1:10" s="12" customFormat="1" ht="14">
      <c r="A35" s="25"/>
      <c r="B35" s="25" t="s">
        <v>187</v>
      </c>
      <c r="C35" s="26" t="s">
        <v>45</v>
      </c>
      <c r="D35" s="67">
        <v>363300</v>
      </c>
      <c r="E35" s="67">
        <v>11000</v>
      </c>
      <c r="F35" s="67">
        <f>+D35+E35</f>
        <v>374300</v>
      </c>
      <c r="G35" s="67">
        <v>104783.05</v>
      </c>
      <c r="H35" s="67">
        <v>2270</v>
      </c>
      <c r="I35" s="68">
        <f>+F35-G35</f>
        <v>269516.95</v>
      </c>
      <c r="J35" s="24"/>
    </row>
    <row r="36" spans="1:10" s="12" customFormat="1" ht="14">
      <c r="A36" s="25"/>
      <c r="B36" s="25" t="s">
        <v>188</v>
      </c>
      <c r="C36" s="26" t="s">
        <v>46</v>
      </c>
      <c r="D36" s="67">
        <v>67750</v>
      </c>
      <c r="E36" s="67">
        <v>6877.24</v>
      </c>
      <c r="F36" s="67">
        <f>+D36+E36</f>
        <v>74627.240000000005</v>
      </c>
      <c r="G36" s="67">
        <v>74627.240000000005</v>
      </c>
      <c r="H36" s="67">
        <v>14630</v>
      </c>
      <c r="I36" s="68">
        <f>+F36-G36</f>
        <v>0</v>
      </c>
      <c r="J36" s="24"/>
    </row>
    <row r="37" spans="1:10" s="12" customFormat="1" ht="14">
      <c r="A37" s="25"/>
      <c r="B37" s="25" t="s">
        <v>189</v>
      </c>
      <c r="C37" s="26" t="s">
        <v>47</v>
      </c>
      <c r="D37" s="67">
        <v>180000</v>
      </c>
      <c r="E37" s="67">
        <v>99955.83</v>
      </c>
      <c r="F37" s="67">
        <f>+D37+E37</f>
        <v>279955.83</v>
      </c>
      <c r="G37" s="67">
        <v>248782.99</v>
      </c>
      <c r="H37" s="67">
        <v>187413.33</v>
      </c>
      <c r="I37" s="68">
        <f>+F37-G37</f>
        <v>31172.840000000026</v>
      </c>
      <c r="J37" s="24"/>
    </row>
    <row r="38" spans="1:10" s="12" customFormat="1" ht="14">
      <c r="A38" s="21"/>
      <c r="B38" s="22" t="s">
        <v>9</v>
      </c>
      <c r="C38" s="23" t="s">
        <v>48</v>
      </c>
      <c r="D38" s="66">
        <f t="shared" ref="D38:I38" si="9">+D39</f>
        <v>336000</v>
      </c>
      <c r="E38" s="66">
        <f t="shared" si="9"/>
        <v>16644.3</v>
      </c>
      <c r="F38" s="66">
        <f t="shared" si="9"/>
        <v>352644.3</v>
      </c>
      <c r="G38" s="66">
        <f t="shared" si="9"/>
        <v>351872.03</v>
      </c>
      <c r="H38" s="66">
        <f t="shared" si="9"/>
        <v>320792.73</v>
      </c>
      <c r="I38" s="66">
        <f t="shared" si="9"/>
        <v>772.26999999996042</v>
      </c>
      <c r="J38" s="24"/>
    </row>
    <row r="39" spans="1:10" s="12" customFormat="1" ht="14">
      <c r="A39" s="25"/>
      <c r="B39" s="25" t="s">
        <v>190</v>
      </c>
      <c r="C39" s="26" t="s">
        <v>49</v>
      </c>
      <c r="D39" s="67">
        <v>336000</v>
      </c>
      <c r="E39" s="67">
        <v>16644.3</v>
      </c>
      <c r="F39" s="67">
        <f>+D39+E39</f>
        <v>352644.3</v>
      </c>
      <c r="G39" s="67">
        <v>351872.03</v>
      </c>
      <c r="H39" s="67">
        <v>320792.73</v>
      </c>
      <c r="I39" s="68">
        <f>+F39-G39</f>
        <v>772.26999999996042</v>
      </c>
      <c r="J39" s="24"/>
    </row>
    <row r="40" spans="1:10" s="12" customFormat="1" ht="14">
      <c r="A40" s="21"/>
      <c r="B40" s="22" t="s">
        <v>50</v>
      </c>
      <c r="C40" s="23" t="s">
        <v>51</v>
      </c>
      <c r="D40" s="66">
        <f t="shared" ref="D40:I40" si="10">SUBTOTAL(9,D41:D42)</f>
        <v>2666000</v>
      </c>
      <c r="E40" s="66">
        <f t="shared" si="10"/>
        <v>696353.17</v>
      </c>
      <c r="F40" s="66">
        <f t="shared" si="10"/>
        <v>3362353.17</v>
      </c>
      <c r="G40" s="66">
        <f t="shared" si="10"/>
        <v>2328478.48</v>
      </c>
      <c r="H40" s="66">
        <f t="shared" si="10"/>
        <v>684679.16</v>
      </c>
      <c r="I40" s="66">
        <f t="shared" si="10"/>
        <v>1033874.69</v>
      </c>
      <c r="J40" s="24"/>
    </row>
    <row r="41" spans="1:10" s="12" customFormat="1" ht="14">
      <c r="A41" s="25"/>
      <c r="B41" s="25" t="s">
        <v>191</v>
      </c>
      <c r="C41" s="26" t="s">
        <v>192</v>
      </c>
      <c r="D41" s="67">
        <v>0</v>
      </c>
      <c r="E41" s="67">
        <v>693.41</v>
      </c>
      <c r="F41" s="67">
        <f>+D41+E41</f>
        <v>693.41</v>
      </c>
      <c r="G41" s="67">
        <v>693.41</v>
      </c>
      <c r="H41" s="67">
        <v>693.41</v>
      </c>
      <c r="I41" s="68">
        <f>+F41-G41</f>
        <v>0</v>
      </c>
      <c r="J41" s="24"/>
    </row>
    <row r="42" spans="1:10" s="12" customFormat="1" ht="14">
      <c r="A42" s="25"/>
      <c r="B42" s="25" t="s">
        <v>193</v>
      </c>
      <c r="C42" s="26" t="s">
        <v>52</v>
      </c>
      <c r="D42" s="67">
        <v>2666000</v>
      </c>
      <c r="E42" s="67">
        <v>695659.76</v>
      </c>
      <c r="F42" s="67">
        <f>+D42+E42</f>
        <v>3361659.76</v>
      </c>
      <c r="G42" s="67">
        <v>2327785.0699999998</v>
      </c>
      <c r="H42" s="67">
        <v>683985.75</v>
      </c>
      <c r="I42" s="68">
        <f>+F42-G42</f>
        <v>1033874.69</v>
      </c>
      <c r="J42" s="24"/>
    </row>
    <row r="43" spans="1:10" s="12" customFormat="1" ht="14">
      <c r="A43" s="21"/>
      <c r="B43" s="22" t="s">
        <v>53</v>
      </c>
      <c r="C43" s="23" t="s">
        <v>54</v>
      </c>
      <c r="D43" s="66">
        <f t="shared" ref="D43:I43" si="11">SUBTOTAL(9,D44:D50)</f>
        <v>6896400</v>
      </c>
      <c r="E43" s="66">
        <f t="shared" si="11"/>
        <v>-4674854.1100000003</v>
      </c>
      <c r="F43" s="66">
        <f t="shared" si="11"/>
        <v>2221545.8899999997</v>
      </c>
      <c r="G43" s="66">
        <f t="shared" si="11"/>
        <v>1407719.1099999999</v>
      </c>
      <c r="H43" s="66">
        <f t="shared" si="11"/>
        <v>956152.41000000015</v>
      </c>
      <c r="I43" s="66">
        <f t="shared" si="11"/>
        <v>813826.77999999956</v>
      </c>
      <c r="J43" s="24"/>
    </row>
    <row r="44" spans="1:10" s="12" customFormat="1" ht="14">
      <c r="A44" s="25"/>
      <c r="B44" s="25" t="s">
        <v>194</v>
      </c>
      <c r="C44" s="26" t="s">
        <v>154</v>
      </c>
      <c r="D44" s="67">
        <v>0</v>
      </c>
      <c r="E44" s="67">
        <v>5000</v>
      </c>
      <c r="F44" s="67">
        <f t="shared" ref="F44:F50" si="12">+D44+E44</f>
        <v>5000</v>
      </c>
      <c r="G44" s="67">
        <v>1647.48</v>
      </c>
      <c r="H44" s="67">
        <v>1647.48</v>
      </c>
      <c r="I44" s="68">
        <f t="shared" ref="I44:I50" si="13">+F44-G44</f>
        <v>3352.52</v>
      </c>
      <c r="J44" s="24"/>
    </row>
    <row r="45" spans="1:10" s="12" customFormat="1" ht="14">
      <c r="A45" s="25"/>
      <c r="B45" s="25" t="s">
        <v>195</v>
      </c>
      <c r="C45" s="26" t="s">
        <v>155</v>
      </c>
      <c r="D45" s="67">
        <v>0</v>
      </c>
      <c r="E45" s="67">
        <v>96965.43</v>
      </c>
      <c r="F45" s="67">
        <f t="shared" si="12"/>
        <v>96965.43</v>
      </c>
      <c r="G45" s="67">
        <v>78836.12</v>
      </c>
      <c r="H45" s="67">
        <v>78836.12</v>
      </c>
      <c r="I45" s="68">
        <f t="shared" si="13"/>
        <v>18129.309999999998</v>
      </c>
      <c r="J45" s="24"/>
    </row>
    <row r="46" spans="1:10" s="12" customFormat="1" ht="14">
      <c r="A46" s="25"/>
      <c r="B46" s="25" t="s">
        <v>196</v>
      </c>
      <c r="C46" s="26" t="s">
        <v>156</v>
      </c>
      <c r="D46" s="67">
        <v>0</v>
      </c>
      <c r="E46" s="67">
        <v>5300</v>
      </c>
      <c r="F46" s="67">
        <f t="shared" si="12"/>
        <v>5300</v>
      </c>
      <c r="G46" s="67">
        <v>308.64999999999998</v>
      </c>
      <c r="H46" s="67">
        <v>308.64999999999998</v>
      </c>
      <c r="I46" s="68">
        <f t="shared" si="13"/>
        <v>4991.3500000000004</v>
      </c>
      <c r="J46" s="24"/>
    </row>
    <row r="47" spans="1:10" s="12" customFormat="1" ht="14">
      <c r="A47" s="25"/>
      <c r="B47" s="25" t="s">
        <v>197</v>
      </c>
      <c r="C47" s="26" t="s">
        <v>198</v>
      </c>
      <c r="D47" s="67">
        <v>0</v>
      </c>
      <c r="E47" s="67">
        <v>900</v>
      </c>
      <c r="F47" s="67">
        <f t="shared" si="12"/>
        <v>900</v>
      </c>
      <c r="G47" s="67">
        <v>477.49</v>
      </c>
      <c r="H47" s="67">
        <v>477.49</v>
      </c>
      <c r="I47" s="68">
        <f t="shared" si="13"/>
        <v>422.51</v>
      </c>
      <c r="J47" s="24"/>
    </row>
    <row r="48" spans="1:10" s="12" customFormat="1" ht="14">
      <c r="A48" s="25"/>
      <c r="B48" s="25" t="s">
        <v>199</v>
      </c>
      <c r="C48" s="26" t="s">
        <v>55</v>
      </c>
      <c r="D48" s="67">
        <v>166000</v>
      </c>
      <c r="E48" s="67">
        <v>415768.36</v>
      </c>
      <c r="F48" s="67">
        <f t="shared" si="12"/>
        <v>581768.36</v>
      </c>
      <c r="G48" s="67">
        <v>537060.35</v>
      </c>
      <c r="H48" s="67">
        <v>490556.56</v>
      </c>
      <c r="I48" s="68">
        <f t="shared" si="13"/>
        <v>44708.010000000009</v>
      </c>
      <c r="J48" s="24"/>
    </row>
    <row r="49" spans="1:10" s="12" customFormat="1" ht="14">
      <c r="A49" s="25"/>
      <c r="B49" s="25" t="s">
        <v>200</v>
      </c>
      <c r="C49" s="26" t="s">
        <v>56</v>
      </c>
      <c r="D49" s="67">
        <v>0</v>
      </c>
      <c r="E49" s="67">
        <v>25308.080000000002</v>
      </c>
      <c r="F49" s="67">
        <f t="shared" si="12"/>
        <v>25308.080000000002</v>
      </c>
      <c r="G49" s="67">
        <v>5872.68</v>
      </c>
      <c r="H49" s="67">
        <v>5872.68</v>
      </c>
      <c r="I49" s="68">
        <f t="shared" si="13"/>
        <v>19435.400000000001</v>
      </c>
      <c r="J49" s="24"/>
    </row>
    <row r="50" spans="1:10" s="12" customFormat="1" ht="14">
      <c r="A50" s="25"/>
      <c r="B50" s="25" t="s">
        <v>201</v>
      </c>
      <c r="C50" s="26" t="s">
        <v>57</v>
      </c>
      <c r="D50" s="67">
        <v>6730400</v>
      </c>
      <c r="E50" s="67">
        <v>-5224095.9800000004</v>
      </c>
      <c r="F50" s="67">
        <f t="shared" si="12"/>
        <v>1506304.0199999996</v>
      </c>
      <c r="G50" s="67">
        <v>783516.34</v>
      </c>
      <c r="H50" s="67">
        <v>378453.43</v>
      </c>
      <c r="I50" s="68">
        <f t="shared" si="13"/>
        <v>722787.67999999959</v>
      </c>
      <c r="J50" s="24"/>
    </row>
    <row r="51" spans="1:10" s="12" customFormat="1" ht="14">
      <c r="A51" s="21"/>
      <c r="B51" s="22" t="s">
        <v>58</v>
      </c>
      <c r="C51" s="23" t="s">
        <v>59</v>
      </c>
      <c r="D51" s="66">
        <f>SUBTOTAL(9,D52:D55)</f>
        <v>50250</v>
      </c>
      <c r="E51" s="66">
        <f>SUBTOTAL(9,E52:E55)</f>
        <v>-14712.649999999998</v>
      </c>
      <c r="F51" s="66">
        <f t="shared" ref="F51:I51" si="14">SUBTOTAL(9,F52:F55)</f>
        <v>35537.350000000006</v>
      </c>
      <c r="G51" s="66">
        <f t="shared" si="14"/>
        <v>35230.449999999997</v>
      </c>
      <c r="H51" s="66">
        <f t="shared" si="14"/>
        <v>27777.85</v>
      </c>
      <c r="I51" s="66">
        <f t="shared" si="14"/>
        <v>306.90000000000009</v>
      </c>
      <c r="J51" s="24"/>
    </row>
    <row r="52" spans="1:10" s="12" customFormat="1" ht="14">
      <c r="A52" s="25"/>
      <c r="B52" s="25" t="s">
        <v>202</v>
      </c>
      <c r="C52" s="26" t="s">
        <v>60</v>
      </c>
      <c r="D52" s="67">
        <v>50250</v>
      </c>
      <c r="E52" s="67">
        <v>-50250</v>
      </c>
      <c r="F52" s="67">
        <f>+D52+E52</f>
        <v>0</v>
      </c>
      <c r="G52" s="67">
        <v>0</v>
      </c>
      <c r="H52" s="67">
        <v>0</v>
      </c>
      <c r="I52" s="68">
        <f>+F52-G52</f>
        <v>0</v>
      </c>
      <c r="J52" s="24"/>
    </row>
    <row r="53" spans="1:10" s="12" customFormat="1" ht="14">
      <c r="A53" s="25"/>
      <c r="B53" s="25" t="s">
        <v>203</v>
      </c>
      <c r="C53" s="26" t="s">
        <v>204</v>
      </c>
      <c r="D53" s="67">
        <v>0</v>
      </c>
      <c r="E53" s="67">
        <v>1600</v>
      </c>
      <c r="F53" s="67">
        <f>+D53+E53</f>
        <v>1600</v>
      </c>
      <c r="G53" s="67">
        <v>1293.0999999999999</v>
      </c>
      <c r="H53" s="67">
        <v>1293.0999999999999</v>
      </c>
      <c r="I53" s="68">
        <f>+F53-G53</f>
        <v>306.90000000000009</v>
      </c>
      <c r="J53" s="24"/>
    </row>
    <row r="54" spans="1:10" s="12" customFormat="1" ht="14">
      <c r="A54" s="25"/>
      <c r="B54" s="25" t="s">
        <v>205</v>
      </c>
      <c r="C54" s="26" t="s">
        <v>157</v>
      </c>
      <c r="D54" s="67">
        <v>0</v>
      </c>
      <c r="E54" s="67">
        <v>25105.4</v>
      </c>
      <c r="F54" s="67">
        <f>+D54+E54</f>
        <v>25105.4</v>
      </c>
      <c r="G54" s="67">
        <v>25105.4</v>
      </c>
      <c r="H54" s="67">
        <v>25105.4</v>
      </c>
      <c r="I54" s="68">
        <f>+F54-G54</f>
        <v>0</v>
      </c>
      <c r="J54" s="24"/>
    </row>
    <row r="55" spans="1:10" s="12" customFormat="1" ht="14">
      <c r="A55" s="25"/>
      <c r="B55" s="25">
        <v>2590</v>
      </c>
      <c r="C55" s="26" t="s">
        <v>274</v>
      </c>
      <c r="D55" s="67">
        <v>0</v>
      </c>
      <c r="E55" s="67">
        <v>8831.9500000000007</v>
      </c>
      <c r="F55" s="67">
        <f>+D55+E55</f>
        <v>8831.9500000000007</v>
      </c>
      <c r="G55" s="67">
        <v>8831.9500000000007</v>
      </c>
      <c r="H55" s="67">
        <v>1379.35</v>
      </c>
      <c r="I55" s="68">
        <f>+F55-G55</f>
        <v>0</v>
      </c>
      <c r="J55" s="24"/>
    </row>
    <row r="56" spans="1:10" s="12" customFormat="1" ht="14">
      <c r="A56" s="21"/>
      <c r="B56" s="22" t="s">
        <v>61</v>
      </c>
      <c r="C56" s="23" t="s">
        <v>62</v>
      </c>
      <c r="D56" s="66">
        <f t="shared" ref="D56:I56" si="15">+D57</f>
        <v>10750086.449999999</v>
      </c>
      <c r="E56" s="66">
        <f t="shared" si="15"/>
        <v>-458648.67</v>
      </c>
      <c r="F56" s="66">
        <f t="shared" si="15"/>
        <v>10291437.779999999</v>
      </c>
      <c r="G56" s="66">
        <f t="shared" si="15"/>
        <v>4629380.47</v>
      </c>
      <c r="H56" s="66">
        <f t="shared" si="15"/>
        <v>4392948.8099999996</v>
      </c>
      <c r="I56" s="66">
        <f t="shared" si="15"/>
        <v>5662057.3099999996</v>
      </c>
      <c r="J56" s="24"/>
    </row>
    <row r="57" spans="1:10" s="12" customFormat="1" ht="14">
      <c r="A57" s="25"/>
      <c r="B57" s="25" t="s">
        <v>206</v>
      </c>
      <c r="C57" s="26" t="s">
        <v>63</v>
      </c>
      <c r="D57" s="67">
        <v>10750086.449999999</v>
      </c>
      <c r="E57" s="67">
        <v>-458648.67</v>
      </c>
      <c r="F57" s="67">
        <f>+D57+E57</f>
        <v>10291437.779999999</v>
      </c>
      <c r="G57" s="67">
        <v>4629380.47</v>
      </c>
      <c r="H57" s="67">
        <v>4392948.8099999996</v>
      </c>
      <c r="I57" s="68">
        <f>+F57-G57</f>
        <v>5662057.3099999996</v>
      </c>
      <c r="J57" s="24"/>
    </row>
    <row r="58" spans="1:10" s="12" customFormat="1" ht="14">
      <c r="A58" s="21"/>
      <c r="B58" s="22" t="s">
        <v>10</v>
      </c>
      <c r="C58" s="23" t="s">
        <v>64</v>
      </c>
      <c r="D58" s="66">
        <f t="shared" ref="D58:I58" si="16">SUBTOTAL(9,D59:D60)</f>
        <v>175000</v>
      </c>
      <c r="E58" s="66">
        <f t="shared" si="16"/>
        <v>1419660.74</v>
      </c>
      <c r="F58" s="66">
        <f t="shared" si="16"/>
        <v>1594660.74</v>
      </c>
      <c r="G58" s="66">
        <f t="shared" si="16"/>
        <v>1241386.1400000001</v>
      </c>
      <c r="H58" s="66">
        <f t="shared" si="16"/>
        <v>440358.27999999997</v>
      </c>
      <c r="I58" s="66">
        <f t="shared" si="16"/>
        <v>353274.6</v>
      </c>
      <c r="J58" s="24"/>
    </row>
    <row r="59" spans="1:10" s="12" customFormat="1" ht="14">
      <c r="A59" s="25"/>
      <c r="B59" s="25" t="s">
        <v>207</v>
      </c>
      <c r="C59" s="26" t="s">
        <v>208</v>
      </c>
      <c r="D59" s="67">
        <v>0</v>
      </c>
      <c r="E59" s="67">
        <v>1176500</v>
      </c>
      <c r="F59" s="67">
        <f>+D59+E59</f>
        <v>1176500</v>
      </c>
      <c r="G59" s="67">
        <v>956900</v>
      </c>
      <c r="H59" s="67">
        <v>439658.66</v>
      </c>
      <c r="I59" s="68">
        <f>+F59-G59</f>
        <v>219600</v>
      </c>
      <c r="J59" s="24"/>
    </row>
    <row r="60" spans="1:10" s="29" customFormat="1" ht="14">
      <c r="A60" s="25"/>
      <c r="B60" s="25" t="s">
        <v>209</v>
      </c>
      <c r="C60" s="26" t="s">
        <v>65</v>
      </c>
      <c r="D60" s="67">
        <v>175000</v>
      </c>
      <c r="E60" s="67">
        <v>243160.74</v>
      </c>
      <c r="F60" s="67">
        <f>+D60+E60</f>
        <v>418160.74</v>
      </c>
      <c r="G60" s="67">
        <v>284486.14</v>
      </c>
      <c r="H60" s="67">
        <v>699.62</v>
      </c>
      <c r="I60" s="68">
        <f>+F60-G60</f>
        <v>133674.59999999998</v>
      </c>
      <c r="J60" s="28"/>
    </row>
    <row r="61" spans="1:10" s="12" customFormat="1" ht="14">
      <c r="A61" s="21"/>
      <c r="B61" s="22" t="s">
        <v>66</v>
      </c>
      <c r="C61" s="23" t="s">
        <v>67</v>
      </c>
      <c r="D61" s="66">
        <f t="shared" ref="D61:I61" si="17">SUBTOTAL(9,D62:D69)</f>
        <v>5809910.9299999997</v>
      </c>
      <c r="E61" s="66">
        <f t="shared" si="17"/>
        <v>-3285197.8300000005</v>
      </c>
      <c r="F61" s="66">
        <f t="shared" si="17"/>
        <v>2524713.1</v>
      </c>
      <c r="G61" s="66">
        <f t="shared" si="17"/>
        <v>763587.02000000014</v>
      </c>
      <c r="H61" s="66">
        <f t="shared" si="17"/>
        <v>412116.42</v>
      </c>
      <c r="I61" s="66">
        <f t="shared" si="17"/>
        <v>1761126.08</v>
      </c>
      <c r="J61" s="24"/>
    </row>
    <row r="62" spans="1:10" s="12" customFormat="1" ht="14">
      <c r="A62" s="25"/>
      <c r="B62" s="25" t="s">
        <v>210</v>
      </c>
      <c r="C62" s="26" t="s">
        <v>68</v>
      </c>
      <c r="D62" s="67">
        <v>3997850.93</v>
      </c>
      <c r="E62" s="67">
        <v>-3078154.49</v>
      </c>
      <c r="F62" s="67">
        <f t="shared" ref="F62:F69" si="18">+D62+E62</f>
        <v>919696.44</v>
      </c>
      <c r="G62" s="67">
        <v>42673.4</v>
      </c>
      <c r="H62" s="67">
        <v>34833.040000000001</v>
      </c>
      <c r="I62" s="68">
        <f t="shared" ref="I62:I69" si="19">+F62-G62</f>
        <v>877023.03999999992</v>
      </c>
      <c r="J62" s="24"/>
    </row>
    <row r="63" spans="1:10" s="12" customFormat="1" ht="14">
      <c r="A63" s="25"/>
      <c r="B63" s="25" t="s">
        <v>211</v>
      </c>
      <c r="C63" s="26" t="s">
        <v>69</v>
      </c>
      <c r="D63" s="67">
        <v>125000</v>
      </c>
      <c r="E63" s="67">
        <v>88340.37</v>
      </c>
      <c r="F63" s="67">
        <f t="shared" si="18"/>
        <v>213340.37</v>
      </c>
      <c r="G63" s="67">
        <v>176007.95</v>
      </c>
      <c r="H63" s="67">
        <v>58800.02</v>
      </c>
      <c r="I63" s="68">
        <f t="shared" si="19"/>
        <v>37332.419999999984</v>
      </c>
      <c r="J63" s="24"/>
    </row>
    <row r="64" spans="1:10" s="12" customFormat="1" ht="24">
      <c r="A64" s="25"/>
      <c r="B64" s="25" t="s">
        <v>212</v>
      </c>
      <c r="C64" s="26" t="s">
        <v>70</v>
      </c>
      <c r="D64" s="67">
        <v>30000</v>
      </c>
      <c r="E64" s="67">
        <v>-1200</v>
      </c>
      <c r="F64" s="67">
        <f t="shared" si="18"/>
        <v>28800</v>
      </c>
      <c r="G64" s="67">
        <v>2919.17</v>
      </c>
      <c r="H64" s="67">
        <v>2919.17</v>
      </c>
      <c r="I64" s="68">
        <f t="shared" si="19"/>
        <v>25880.83</v>
      </c>
      <c r="J64" s="24"/>
    </row>
    <row r="65" spans="1:10" s="12" customFormat="1" ht="14">
      <c r="A65" s="25"/>
      <c r="B65" s="25" t="s">
        <v>213</v>
      </c>
      <c r="C65" s="26" t="s">
        <v>71</v>
      </c>
      <c r="D65" s="67">
        <v>75000</v>
      </c>
      <c r="E65" s="67">
        <v>5498.28</v>
      </c>
      <c r="F65" s="67">
        <f t="shared" si="18"/>
        <v>80498.28</v>
      </c>
      <c r="G65" s="67">
        <v>38778.230000000003</v>
      </c>
      <c r="H65" s="67">
        <v>3808.48</v>
      </c>
      <c r="I65" s="68">
        <f t="shared" si="19"/>
        <v>41720.049999999996</v>
      </c>
      <c r="J65" s="24"/>
    </row>
    <row r="66" spans="1:10" s="12" customFormat="1" ht="14">
      <c r="A66" s="25"/>
      <c r="B66" s="25" t="s">
        <v>214</v>
      </c>
      <c r="C66" s="26" t="s">
        <v>72</v>
      </c>
      <c r="D66" s="67">
        <v>100000</v>
      </c>
      <c r="E66" s="67">
        <v>-5091.5200000000004</v>
      </c>
      <c r="F66" s="67">
        <f t="shared" si="18"/>
        <v>94908.479999999996</v>
      </c>
      <c r="G66" s="67">
        <v>34250.980000000003</v>
      </c>
      <c r="H66" s="67">
        <v>0</v>
      </c>
      <c r="I66" s="68">
        <f t="shared" si="19"/>
        <v>60657.499999999993</v>
      </c>
      <c r="J66" s="24"/>
    </row>
    <row r="67" spans="1:10" s="12" customFormat="1" ht="14">
      <c r="A67" s="25"/>
      <c r="B67" s="25" t="s">
        <v>215</v>
      </c>
      <c r="C67" s="26" t="s">
        <v>73</v>
      </c>
      <c r="D67" s="67">
        <v>350000</v>
      </c>
      <c r="E67" s="67">
        <v>-55391.54</v>
      </c>
      <c r="F67" s="67">
        <f t="shared" si="18"/>
        <v>294608.46000000002</v>
      </c>
      <c r="G67" s="67">
        <v>263077.87</v>
      </c>
      <c r="H67" s="67">
        <v>181568.73</v>
      </c>
      <c r="I67" s="68">
        <f t="shared" si="19"/>
        <v>31530.590000000026</v>
      </c>
      <c r="J67" s="24"/>
    </row>
    <row r="68" spans="1:10" s="12" customFormat="1" ht="14">
      <c r="A68" s="25"/>
      <c r="B68" s="25" t="s">
        <v>216</v>
      </c>
      <c r="C68" s="26" t="s">
        <v>74</v>
      </c>
      <c r="D68" s="67">
        <v>267528</v>
      </c>
      <c r="E68" s="67">
        <v>-199000</v>
      </c>
      <c r="F68" s="67">
        <f t="shared" si="18"/>
        <v>68528</v>
      </c>
      <c r="G68" s="67">
        <v>27311.39</v>
      </c>
      <c r="H68" s="67">
        <v>22594.04</v>
      </c>
      <c r="I68" s="68">
        <f t="shared" si="19"/>
        <v>41216.61</v>
      </c>
      <c r="J68" s="24"/>
    </row>
    <row r="69" spans="1:10" s="12" customFormat="1" ht="14">
      <c r="A69" s="25"/>
      <c r="B69" s="25" t="s">
        <v>217</v>
      </c>
      <c r="C69" s="26" t="s">
        <v>75</v>
      </c>
      <c r="D69" s="67">
        <v>864532</v>
      </c>
      <c r="E69" s="67">
        <v>-40198.93</v>
      </c>
      <c r="F69" s="67">
        <f t="shared" si="18"/>
        <v>824333.07</v>
      </c>
      <c r="G69" s="67">
        <v>178568.03</v>
      </c>
      <c r="H69" s="67">
        <v>107592.94</v>
      </c>
      <c r="I69" s="68">
        <f t="shared" si="19"/>
        <v>645765.03999999992</v>
      </c>
      <c r="J69" s="24"/>
    </row>
    <row r="70" spans="1:10" s="12" customFormat="1" ht="14">
      <c r="A70" s="20">
        <v>3000</v>
      </c>
      <c r="B70" s="20"/>
      <c r="C70" s="27" t="s">
        <v>76</v>
      </c>
      <c r="D70" s="65">
        <f>+D71+D78+D86+D92+D97+D105+D109+D112+D103</f>
        <v>175624709.58000001</v>
      </c>
      <c r="E70" s="65">
        <f>+E71+E78+E86+E92+E97+E105+E109+E112+E103</f>
        <v>-2833075.3000000007</v>
      </c>
      <c r="F70" s="65">
        <f t="shared" ref="F70:I70" si="20">+F71+F78+F86+F92+F97+F105+F109+F112+F103</f>
        <v>172791634.28</v>
      </c>
      <c r="G70" s="65">
        <f t="shared" si="20"/>
        <v>120582136.31999998</v>
      </c>
      <c r="H70" s="65">
        <f t="shared" si="20"/>
        <v>50164560.75</v>
      </c>
      <c r="I70" s="65">
        <f t="shared" si="20"/>
        <v>52209497.960000008</v>
      </c>
      <c r="J70" s="24"/>
    </row>
    <row r="71" spans="1:10" s="12" customFormat="1" ht="14">
      <c r="A71" s="21"/>
      <c r="B71" s="22" t="s">
        <v>77</v>
      </c>
      <c r="C71" s="23" t="s">
        <v>78</v>
      </c>
      <c r="D71" s="66">
        <f t="shared" ref="D71:I71" si="21">SUBTOTAL(9,D72:D77)</f>
        <v>121239480.29000001</v>
      </c>
      <c r="E71" s="66">
        <f t="shared" si="21"/>
        <v>-13522274.59</v>
      </c>
      <c r="F71" s="66">
        <f t="shared" si="21"/>
        <v>107717205.7</v>
      </c>
      <c r="G71" s="66">
        <f t="shared" si="21"/>
        <v>77539411.199999988</v>
      </c>
      <c r="H71" s="66">
        <f t="shared" si="21"/>
        <v>33392393.940000005</v>
      </c>
      <c r="I71" s="66">
        <f t="shared" si="21"/>
        <v>30177794.500000004</v>
      </c>
      <c r="J71" s="24"/>
    </row>
    <row r="72" spans="1:10" s="12" customFormat="1" ht="14">
      <c r="A72" s="25"/>
      <c r="B72" s="25" t="s">
        <v>218</v>
      </c>
      <c r="C72" s="26" t="s">
        <v>79</v>
      </c>
      <c r="D72" s="67">
        <v>120637480.29000001</v>
      </c>
      <c r="E72" s="67">
        <v>-13792712.619999999</v>
      </c>
      <c r="F72" s="67">
        <f t="shared" ref="F72:F77" si="22">+D72+E72</f>
        <v>106844767.67</v>
      </c>
      <c r="G72" s="67">
        <v>76847720.689999998</v>
      </c>
      <c r="H72" s="67">
        <v>32700703.43</v>
      </c>
      <c r="I72" s="68">
        <f t="shared" ref="I72:I77" si="23">+F72-G72</f>
        <v>29997046.980000004</v>
      </c>
      <c r="J72" s="24"/>
    </row>
    <row r="73" spans="1:10" s="12" customFormat="1" ht="14">
      <c r="A73" s="25"/>
      <c r="B73" s="25" t="s">
        <v>219</v>
      </c>
      <c r="C73" s="26" t="s">
        <v>220</v>
      </c>
      <c r="D73" s="67">
        <v>0</v>
      </c>
      <c r="E73" s="67">
        <v>53000</v>
      </c>
      <c r="F73" s="67">
        <f t="shared" si="22"/>
        <v>53000</v>
      </c>
      <c r="G73" s="67">
        <v>52058.17</v>
      </c>
      <c r="H73" s="67">
        <v>52058.17</v>
      </c>
      <c r="I73" s="68">
        <f t="shared" si="23"/>
        <v>941.83000000000175</v>
      </c>
      <c r="J73" s="24"/>
    </row>
    <row r="74" spans="1:10" s="12" customFormat="1" ht="14">
      <c r="A74" s="25"/>
      <c r="B74" s="25" t="s">
        <v>221</v>
      </c>
      <c r="C74" s="26" t="s">
        <v>80</v>
      </c>
      <c r="D74" s="67">
        <v>242000</v>
      </c>
      <c r="E74" s="67">
        <v>144200.21</v>
      </c>
      <c r="F74" s="67">
        <f t="shared" si="22"/>
        <v>386200.20999999996</v>
      </c>
      <c r="G74" s="67">
        <v>386200.21</v>
      </c>
      <c r="H74" s="67">
        <v>386200.21</v>
      </c>
      <c r="I74" s="68">
        <f t="shared" si="23"/>
        <v>0</v>
      </c>
      <c r="J74" s="24"/>
    </row>
    <row r="75" spans="1:10" s="12" customFormat="1" ht="14">
      <c r="A75" s="25"/>
      <c r="B75" s="25" t="s">
        <v>222</v>
      </c>
      <c r="C75" s="26" t="s">
        <v>81</v>
      </c>
      <c r="D75" s="67">
        <v>120000</v>
      </c>
      <c r="E75" s="67">
        <v>-41041.22</v>
      </c>
      <c r="F75" s="67">
        <f t="shared" si="22"/>
        <v>78958.78</v>
      </c>
      <c r="G75" s="67">
        <v>58538.51</v>
      </c>
      <c r="H75" s="67">
        <v>58538.51</v>
      </c>
      <c r="I75" s="68">
        <f t="shared" si="23"/>
        <v>20420.269999999997</v>
      </c>
      <c r="J75" s="24"/>
    </row>
    <row r="76" spans="1:10" s="12" customFormat="1" ht="14">
      <c r="A76" s="25"/>
      <c r="B76" s="25" t="s">
        <v>223</v>
      </c>
      <c r="C76" s="26" t="s">
        <v>82</v>
      </c>
      <c r="D76" s="67">
        <v>240000</v>
      </c>
      <c r="E76" s="67">
        <v>0</v>
      </c>
      <c r="F76" s="67">
        <f t="shared" si="22"/>
        <v>240000</v>
      </c>
      <c r="G76" s="67">
        <v>80801.77</v>
      </c>
      <c r="H76" s="67">
        <v>80801.77</v>
      </c>
      <c r="I76" s="68">
        <f t="shared" si="23"/>
        <v>159198.22999999998</v>
      </c>
      <c r="J76" s="24"/>
    </row>
    <row r="77" spans="1:10" s="12" customFormat="1" ht="14">
      <c r="A77" s="25"/>
      <c r="B77" s="25" t="s">
        <v>224</v>
      </c>
      <c r="C77" s="26" t="s">
        <v>83</v>
      </c>
      <c r="D77" s="67">
        <v>0</v>
      </c>
      <c r="E77" s="67">
        <v>114279.03999999999</v>
      </c>
      <c r="F77" s="67">
        <f t="shared" si="22"/>
        <v>114279.03999999999</v>
      </c>
      <c r="G77" s="67">
        <v>114091.85</v>
      </c>
      <c r="H77" s="67">
        <v>114091.85</v>
      </c>
      <c r="I77" s="68">
        <f t="shared" si="23"/>
        <v>187.18999999998778</v>
      </c>
      <c r="J77" s="24"/>
    </row>
    <row r="78" spans="1:10" s="12" customFormat="1" ht="14">
      <c r="A78" s="21"/>
      <c r="B78" s="22" t="s">
        <v>84</v>
      </c>
      <c r="C78" s="23" t="s">
        <v>85</v>
      </c>
      <c r="D78" s="66">
        <f t="shared" ref="D78:I78" si="24">SUBTOTAL(9,D79:D85)</f>
        <v>7395211.2599999998</v>
      </c>
      <c r="E78" s="66">
        <f t="shared" si="24"/>
        <v>13577527.449999999</v>
      </c>
      <c r="F78" s="66">
        <f t="shared" si="24"/>
        <v>20972738.710000001</v>
      </c>
      <c r="G78" s="66">
        <f t="shared" si="24"/>
        <v>9765489.790000001</v>
      </c>
      <c r="H78" s="66">
        <f t="shared" si="24"/>
        <v>5822359.1500000004</v>
      </c>
      <c r="I78" s="66">
        <f t="shared" si="24"/>
        <v>11207248.920000002</v>
      </c>
      <c r="J78" s="24"/>
    </row>
    <row r="79" spans="1:10" s="12" customFormat="1" ht="14">
      <c r="A79" s="25"/>
      <c r="B79" s="25" t="s">
        <v>225</v>
      </c>
      <c r="C79" s="26" t="s">
        <v>86</v>
      </c>
      <c r="D79" s="67">
        <v>285849.09000000003</v>
      </c>
      <c r="E79" s="67">
        <v>134283.10999999999</v>
      </c>
      <c r="F79" s="67">
        <f t="shared" ref="F79:F85" si="25">+D79+E79</f>
        <v>420132.2</v>
      </c>
      <c r="G79" s="67">
        <v>301264.25</v>
      </c>
      <c r="H79" s="67">
        <v>301264.25</v>
      </c>
      <c r="I79" s="68">
        <f t="shared" ref="I79:I85" si="26">+F79-G79</f>
        <v>118867.95000000001</v>
      </c>
      <c r="J79" s="24"/>
    </row>
    <row r="80" spans="1:10" s="12" customFormat="1" ht="14">
      <c r="A80" s="25"/>
      <c r="B80" s="25" t="s">
        <v>226</v>
      </c>
      <c r="C80" s="26" t="s">
        <v>87</v>
      </c>
      <c r="D80" s="67">
        <v>794400</v>
      </c>
      <c r="E80" s="67">
        <v>-156400</v>
      </c>
      <c r="F80" s="67">
        <f t="shared" si="25"/>
        <v>638000</v>
      </c>
      <c r="G80" s="67">
        <v>492000</v>
      </c>
      <c r="H80" s="67">
        <v>492000</v>
      </c>
      <c r="I80" s="68">
        <f t="shared" si="26"/>
        <v>146000</v>
      </c>
      <c r="J80" s="24"/>
    </row>
    <row r="81" spans="1:10" s="12" customFormat="1" ht="14">
      <c r="A81" s="25"/>
      <c r="B81" s="25" t="s">
        <v>227</v>
      </c>
      <c r="C81" s="26" t="s">
        <v>88</v>
      </c>
      <c r="D81" s="67">
        <v>304290</v>
      </c>
      <c r="E81" s="67">
        <v>185668.4</v>
      </c>
      <c r="F81" s="67">
        <f t="shared" si="25"/>
        <v>489958.40000000002</v>
      </c>
      <c r="G81" s="67">
        <v>289958.40000000002</v>
      </c>
      <c r="H81" s="67">
        <v>0</v>
      </c>
      <c r="I81" s="68">
        <f t="shared" si="26"/>
        <v>200000</v>
      </c>
      <c r="J81" s="24"/>
    </row>
    <row r="82" spans="1:10" s="12" customFormat="1" ht="14">
      <c r="A82" s="25"/>
      <c r="B82" s="25" t="s">
        <v>228</v>
      </c>
      <c r="C82" s="26" t="s">
        <v>89</v>
      </c>
      <c r="D82" s="67">
        <v>816000</v>
      </c>
      <c r="E82" s="67">
        <v>8645906.4700000007</v>
      </c>
      <c r="F82" s="67">
        <f t="shared" si="25"/>
        <v>9461906.4700000007</v>
      </c>
      <c r="G82" s="67">
        <v>5137403.83</v>
      </c>
      <c r="H82" s="67">
        <v>2859501.59</v>
      </c>
      <c r="I82" s="68">
        <f t="shared" si="26"/>
        <v>4324502.6400000006</v>
      </c>
      <c r="J82" s="24"/>
    </row>
    <row r="83" spans="1:10" s="12" customFormat="1" ht="14">
      <c r="A83" s="25"/>
      <c r="B83" s="25" t="s">
        <v>229</v>
      </c>
      <c r="C83" s="26" t="s">
        <v>90</v>
      </c>
      <c r="D83" s="67">
        <v>4928272.17</v>
      </c>
      <c r="E83" s="67">
        <v>4473469.47</v>
      </c>
      <c r="F83" s="67">
        <f t="shared" si="25"/>
        <v>9401741.6400000006</v>
      </c>
      <c r="G83" s="67">
        <v>3184063.31</v>
      </c>
      <c r="H83" s="67">
        <v>1808793.31</v>
      </c>
      <c r="I83" s="68">
        <f t="shared" si="26"/>
        <v>6217678.3300000001</v>
      </c>
      <c r="J83" s="24"/>
    </row>
    <row r="84" spans="1:10" s="12" customFormat="1" ht="14">
      <c r="A84" s="25"/>
      <c r="B84" s="25" t="s">
        <v>230</v>
      </c>
      <c r="C84" s="26" t="s">
        <v>91</v>
      </c>
      <c r="D84" s="67">
        <v>0</v>
      </c>
      <c r="E84" s="67">
        <v>560000</v>
      </c>
      <c r="F84" s="67">
        <f t="shared" si="25"/>
        <v>560000</v>
      </c>
      <c r="G84" s="67">
        <v>360000</v>
      </c>
      <c r="H84" s="67">
        <v>360000</v>
      </c>
      <c r="I84" s="68">
        <f t="shared" si="26"/>
        <v>200000</v>
      </c>
      <c r="J84" s="24"/>
    </row>
    <row r="85" spans="1:10" s="12" customFormat="1" ht="14">
      <c r="A85" s="25"/>
      <c r="B85" s="25" t="s">
        <v>231</v>
      </c>
      <c r="C85" s="26" t="s">
        <v>92</v>
      </c>
      <c r="D85" s="67">
        <v>266400</v>
      </c>
      <c r="E85" s="67">
        <v>-265400</v>
      </c>
      <c r="F85" s="67">
        <f t="shared" si="25"/>
        <v>1000</v>
      </c>
      <c r="G85" s="67">
        <v>800</v>
      </c>
      <c r="H85" s="67">
        <v>800</v>
      </c>
      <c r="I85" s="68">
        <f t="shared" si="26"/>
        <v>200</v>
      </c>
      <c r="J85" s="24"/>
    </row>
    <row r="86" spans="1:10" s="12" customFormat="1" ht="14">
      <c r="A86" s="21"/>
      <c r="B86" s="22" t="s">
        <v>93</v>
      </c>
      <c r="C86" s="23" t="s">
        <v>94</v>
      </c>
      <c r="D86" s="66">
        <f t="shared" ref="D86:I86" si="27">SUBTOTAL(9,D87:D91)</f>
        <v>18090313</v>
      </c>
      <c r="E86" s="66">
        <f t="shared" si="27"/>
        <v>-2753126.54</v>
      </c>
      <c r="F86" s="66">
        <f t="shared" si="27"/>
        <v>15337186.460000001</v>
      </c>
      <c r="G86" s="66">
        <f t="shared" si="27"/>
        <v>10588810.42</v>
      </c>
      <c r="H86" s="66">
        <f t="shared" si="27"/>
        <v>8555813.0700000003</v>
      </c>
      <c r="I86" s="66">
        <f t="shared" si="27"/>
        <v>4748376.0399999991</v>
      </c>
      <c r="J86" s="24"/>
    </row>
    <row r="87" spans="1:10" s="12" customFormat="1" ht="14">
      <c r="A87" s="25"/>
      <c r="B87" s="25" t="s">
        <v>232</v>
      </c>
      <c r="C87" s="26" t="s">
        <v>95</v>
      </c>
      <c r="D87" s="67">
        <v>1500000</v>
      </c>
      <c r="E87" s="67">
        <v>1028189.99</v>
      </c>
      <c r="F87" s="67">
        <f>+D87+E87</f>
        <v>2528189.9900000002</v>
      </c>
      <c r="G87" s="67">
        <v>2314539.19</v>
      </c>
      <c r="H87" s="67">
        <v>546253.84</v>
      </c>
      <c r="I87" s="68">
        <f>+F87-G87</f>
        <v>213650.80000000028</v>
      </c>
      <c r="J87" s="24"/>
    </row>
    <row r="88" spans="1:10" s="12" customFormat="1" ht="14">
      <c r="A88" s="25"/>
      <c r="B88" s="25" t="s">
        <v>233</v>
      </c>
      <c r="C88" s="26" t="s">
        <v>96</v>
      </c>
      <c r="D88" s="67">
        <v>1340000</v>
      </c>
      <c r="E88" s="67">
        <v>-520424.32</v>
      </c>
      <c r="F88" s="67">
        <f>+D88+E88</f>
        <v>819575.67999999993</v>
      </c>
      <c r="G88" s="67">
        <v>673121.18</v>
      </c>
      <c r="H88" s="67">
        <v>468409.18</v>
      </c>
      <c r="I88" s="68">
        <f>+F88-G88</f>
        <v>146454.49999999988</v>
      </c>
      <c r="J88" s="24"/>
    </row>
    <row r="89" spans="1:10" s="12" customFormat="1" ht="14">
      <c r="A89" s="25"/>
      <c r="B89" s="25" t="s">
        <v>234</v>
      </c>
      <c r="C89" s="26" t="s">
        <v>97</v>
      </c>
      <c r="D89" s="67">
        <v>13864313</v>
      </c>
      <c r="E89" s="67">
        <v>-3391813</v>
      </c>
      <c r="F89" s="67">
        <f>+D89+E89</f>
        <v>10472500</v>
      </c>
      <c r="G89" s="67">
        <v>6625987.9400000004</v>
      </c>
      <c r="H89" s="67">
        <v>6565987.9400000004</v>
      </c>
      <c r="I89" s="68">
        <f>+F89-G89</f>
        <v>3846512.0599999996</v>
      </c>
      <c r="J89" s="24"/>
    </row>
    <row r="90" spans="1:10" s="12" customFormat="1" ht="14">
      <c r="A90" s="25"/>
      <c r="B90" s="25" t="s">
        <v>235</v>
      </c>
      <c r="C90" s="26" t="s">
        <v>98</v>
      </c>
      <c r="D90" s="67">
        <v>186000</v>
      </c>
      <c r="E90" s="67">
        <v>-186000</v>
      </c>
      <c r="F90" s="67">
        <f>+D90+E90</f>
        <v>0</v>
      </c>
      <c r="G90" s="67">
        <v>0</v>
      </c>
      <c r="H90" s="67">
        <v>0</v>
      </c>
      <c r="I90" s="68">
        <f>+F90-G90</f>
        <v>0</v>
      </c>
      <c r="J90" s="24"/>
    </row>
    <row r="91" spans="1:10" s="12" customFormat="1" ht="14">
      <c r="A91" s="25"/>
      <c r="B91" s="25" t="s">
        <v>236</v>
      </c>
      <c r="C91" s="26" t="s">
        <v>99</v>
      </c>
      <c r="D91" s="67">
        <v>1200000</v>
      </c>
      <c r="E91" s="67">
        <v>316920.78999999998</v>
      </c>
      <c r="F91" s="67">
        <f>+D91+E91</f>
        <v>1516920.79</v>
      </c>
      <c r="G91" s="67">
        <v>975162.11</v>
      </c>
      <c r="H91" s="67">
        <v>975162.11</v>
      </c>
      <c r="I91" s="68">
        <f>+F91-G91</f>
        <v>541758.68000000005</v>
      </c>
      <c r="J91" s="24"/>
    </row>
    <row r="92" spans="1:10" s="12" customFormat="1" ht="14">
      <c r="A92" s="21"/>
      <c r="B92" s="22" t="s">
        <v>100</v>
      </c>
      <c r="C92" s="23" t="s">
        <v>101</v>
      </c>
      <c r="D92" s="66">
        <f t="shared" ref="D92:I92" si="28">SUBTOTAL(9,D93:D96)</f>
        <v>1118000</v>
      </c>
      <c r="E92" s="66">
        <f t="shared" si="28"/>
        <v>181102.66999999998</v>
      </c>
      <c r="F92" s="66">
        <f t="shared" si="28"/>
        <v>1299102.67</v>
      </c>
      <c r="G92" s="66">
        <f t="shared" si="28"/>
        <v>1298928.83</v>
      </c>
      <c r="H92" s="66">
        <f t="shared" si="28"/>
        <v>1148628.83</v>
      </c>
      <c r="I92" s="66">
        <f t="shared" si="28"/>
        <v>173.8399999999674</v>
      </c>
      <c r="J92" s="24"/>
    </row>
    <row r="93" spans="1:10" s="12" customFormat="1" ht="14">
      <c r="A93" s="25"/>
      <c r="B93" s="25" t="s">
        <v>237</v>
      </c>
      <c r="C93" s="26" t="s">
        <v>102</v>
      </c>
      <c r="D93" s="67">
        <v>250000</v>
      </c>
      <c r="E93" s="67">
        <v>52954.97</v>
      </c>
      <c r="F93" s="67">
        <f>+D93+E93</f>
        <v>302954.96999999997</v>
      </c>
      <c r="G93" s="67">
        <v>302920.84000000003</v>
      </c>
      <c r="H93" s="67">
        <v>302920.84000000003</v>
      </c>
      <c r="I93" s="68">
        <f>+F93-G93</f>
        <v>34.129999999946449</v>
      </c>
      <c r="J93" s="24"/>
    </row>
    <row r="94" spans="1:10" s="12" customFormat="1" ht="14">
      <c r="A94" s="25"/>
      <c r="B94" s="25" t="s">
        <v>238</v>
      </c>
      <c r="C94" s="26" t="s">
        <v>103</v>
      </c>
      <c r="D94" s="67">
        <v>540000</v>
      </c>
      <c r="E94" s="67">
        <v>-5697.61</v>
      </c>
      <c r="F94" s="67">
        <f>+D94+E94</f>
        <v>534302.39</v>
      </c>
      <c r="G94" s="67">
        <v>534302.39</v>
      </c>
      <c r="H94" s="67">
        <v>534302.39</v>
      </c>
      <c r="I94" s="68">
        <f>+F94-G94</f>
        <v>0</v>
      </c>
      <c r="J94" s="24"/>
    </row>
    <row r="95" spans="1:10" s="12" customFormat="1" ht="14">
      <c r="A95" s="25"/>
      <c r="B95" s="25" t="s">
        <v>239</v>
      </c>
      <c r="C95" s="26" t="s">
        <v>104</v>
      </c>
      <c r="D95" s="67">
        <v>244000</v>
      </c>
      <c r="E95" s="67">
        <v>50000</v>
      </c>
      <c r="F95" s="67">
        <f>+D95+E95</f>
        <v>294000</v>
      </c>
      <c r="G95" s="67">
        <v>293860.28999999998</v>
      </c>
      <c r="H95" s="67">
        <v>293860.28999999998</v>
      </c>
      <c r="I95" s="68">
        <f>+F95-G95</f>
        <v>139.71000000002095</v>
      </c>
      <c r="J95" s="24"/>
    </row>
    <row r="96" spans="1:10" s="12" customFormat="1" ht="14">
      <c r="A96" s="25"/>
      <c r="B96" s="25" t="s">
        <v>240</v>
      </c>
      <c r="C96" s="26" t="s">
        <v>105</v>
      </c>
      <c r="D96" s="67">
        <v>84000</v>
      </c>
      <c r="E96" s="67">
        <v>83845.31</v>
      </c>
      <c r="F96" s="67">
        <f>+D96+E96</f>
        <v>167845.31</v>
      </c>
      <c r="G96" s="67">
        <v>167845.31</v>
      </c>
      <c r="H96" s="67">
        <v>17545.310000000001</v>
      </c>
      <c r="I96" s="68">
        <f>+F96-G96</f>
        <v>0</v>
      </c>
      <c r="J96" s="24"/>
    </row>
    <row r="97" spans="1:10" s="12" customFormat="1" ht="14">
      <c r="A97" s="21"/>
      <c r="B97" s="22" t="s">
        <v>106</v>
      </c>
      <c r="C97" s="23" t="s">
        <v>107</v>
      </c>
      <c r="D97" s="66">
        <f t="shared" ref="D97:I97" si="29">SUBTOTAL(9,D98:D102)</f>
        <v>1241800</v>
      </c>
      <c r="E97" s="66">
        <f t="shared" si="29"/>
        <v>242568.55</v>
      </c>
      <c r="F97" s="66">
        <f t="shared" si="29"/>
        <v>1484368.5499999998</v>
      </c>
      <c r="G97" s="66">
        <f t="shared" si="29"/>
        <v>786704.24</v>
      </c>
      <c r="H97" s="66">
        <f t="shared" si="29"/>
        <v>618776.26</v>
      </c>
      <c r="I97" s="66">
        <f t="shared" si="29"/>
        <v>697664.31</v>
      </c>
      <c r="J97" s="24"/>
    </row>
    <row r="98" spans="1:10" s="12" customFormat="1" ht="14">
      <c r="A98" s="25"/>
      <c r="B98" s="25" t="s">
        <v>241</v>
      </c>
      <c r="C98" s="26" t="s">
        <v>108</v>
      </c>
      <c r="D98" s="67">
        <v>780000</v>
      </c>
      <c r="E98" s="67">
        <v>133465.15</v>
      </c>
      <c r="F98" s="67">
        <f>+D98+E98</f>
        <v>913465.15</v>
      </c>
      <c r="G98" s="67">
        <v>479597.05</v>
      </c>
      <c r="H98" s="67">
        <v>382945.93</v>
      </c>
      <c r="I98" s="68">
        <f>+F98-G98</f>
        <v>433868.10000000003</v>
      </c>
      <c r="J98" s="24"/>
    </row>
    <row r="99" spans="1:10" s="12" customFormat="1" ht="24">
      <c r="A99" s="25"/>
      <c r="B99" s="25" t="s">
        <v>242</v>
      </c>
      <c r="C99" s="26" t="s">
        <v>109</v>
      </c>
      <c r="D99" s="67">
        <v>31000</v>
      </c>
      <c r="E99" s="67">
        <v>-6500</v>
      </c>
      <c r="F99" s="67">
        <f>+D99+E99</f>
        <v>24500</v>
      </c>
      <c r="G99" s="67">
        <v>7397.2</v>
      </c>
      <c r="H99" s="67">
        <v>1097.2</v>
      </c>
      <c r="I99" s="68">
        <f>+F99-G99</f>
        <v>17102.8</v>
      </c>
      <c r="J99" s="24"/>
    </row>
    <row r="100" spans="1:10" s="12" customFormat="1" ht="14">
      <c r="A100" s="25"/>
      <c r="B100" s="25" t="s">
        <v>243</v>
      </c>
      <c r="C100" s="26" t="s">
        <v>110</v>
      </c>
      <c r="D100" s="67">
        <v>24000</v>
      </c>
      <c r="E100" s="67">
        <v>-6700</v>
      </c>
      <c r="F100" s="67">
        <f>+D100+E100</f>
        <v>17300</v>
      </c>
      <c r="G100" s="67">
        <v>17300</v>
      </c>
      <c r="H100" s="67">
        <v>7000</v>
      </c>
      <c r="I100" s="68">
        <f>+F100-G100</f>
        <v>0</v>
      </c>
      <c r="J100" s="24"/>
    </row>
    <row r="101" spans="1:10" s="12" customFormat="1" ht="14">
      <c r="A101" s="25"/>
      <c r="B101" s="25" t="s">
        <v>244</v>
      </c>
      <c r="C101" s="26" t="s">
        <v>111</v>
      </c>
      <c r="D101" s="67">
        <v>156800</v>
      </c>
      <c r="E101" s="67">
        <v>20597.52</v>
      </c>
      <c r="F101" s="67">
        <f>+D101+E101</f>
        <v>177397.52</v>
      </c>
      <c r="G101" s="67">
        <v>60120.19</v>
      </c>
      <c r="H101" s="67">
        <v>22793.33</v>
      </c>
      <c r="I101" s="68">
        <f>+F101-G101</f>
        <v>117277.32999999999</v>
      </c>
      <c r="J101" s="24"/>
    </row>
    <row r="102" spans="1:10" s="12" customFormat="1" ht="14">
      <c r="A102" s="25"/>
      <c r="B102" s="25" t="s">
        <v>245</v>
      </c>
      <c r="C102" s="26" t="s">
        <v>112</v>
      </c>
      <c r="D102" s="67">
        <v>250000</v>
      </c>
      <c r="E102" s="67">
        <v>101705.88</v>
      </c>
      <c r="F102" s="67">
        <f>+D102+E102</f>
        <v>351705.88</v>
      </c>
      <c r="G102" s="67">
        <v>222289.8</v>
      </c>
      <c r="H102" s="67">
        <v>204939.8</v>
      </c>
      <c r="I102" s="68">
        <f>+F102-G102</f>
        <v>129416.08000000002</v>
      </c>
      <c r="J102" s="24"/>
    </row>
    <row r="103" spans="1:10" s="12" customFormat="1" ht="14">
      <c r="A103" s="21"/>
      <c r="B103" s="22" t="s">
        <v>272</v>
      </c>
      <c r="C103" s="23" t="s">
        <v>275</v>
      </c>
      <c r="D103" s="66">
        <f>+D104</f>
        <v>0</v>
      </c>
      <c r="E103" s="66">
        <f t="shared" ref="E103:I103" si="30">+E104</f>
        <v>16800</v>
      </c>
      <c r="F103" s="66">
        <f t="shared" si="30"/>
        <v>16800</v>
      </c>
      <c r="G103" s="66">
        <f t="shared" si="30"/>
        <v>16800</v>
      </c>
      <c r="H103" s="66">
        <f t="shared" si="30"/>
        <v>16800</v>
      </c>
      <c r="I103" s="66">
        <f t="shared" si="30"/>
        <v>0</v>
      </c>
      <c r="J103" s="24"/>
    </row>
    <row r="104" spans="1:10" s="12" customFormat="1" ht="14">
      <c r="A104" s="25"/>
      <c r="B104" s="25" t="s">
        <v>276</v>
      </c>
      <c r="C104" s="26" t="s">
        <v>277</v>
      </c>
      <c r="D104" s="67">
        <v>0</v>
      </c>
      <c r="E104" s="67">
        <v>16800</v>
      </c>
      <c r="F104" s="67">
        <f>+D104+E104</f>
        <v>16800</v>
      </c>
      <c r="G104" s="67">
        <v>16800</v>
      </c>
      <c r="H104" s="67">
        <v>16800</v>
      </c>
      <c r="I104" s="68">
        <f>+F104-G104</f>
        <v>0</v>
      </c>
      <c r="J104" s="24"/>
    </row>
    <row r="105" spans="1:10" s="12" customFormat="1" ht="14">
      <c r="A105" s="21"/>
      <c r="B105" s="22" t="s">
        <v>113</v>
      </c>
      <c r="C105" s="23" t="s">
        <v>114</v>
      </c>
      <c r="D105" s="66">
        <f t="shared" ref="D105:I105" si="31">SUBTOTAL(9,D106:D108)</f>
        <v>184905.03</v>
      </c>
      <c r="E105" s="66">
        <f t="shared" si="31"/>
        <v>-180905.03</v>
      </c>
      <c r="F105" s="66">
        <f t="shared" si="31"/>
        <v>4000</v>
      </c>
      <c r="G105" s="66">
        <f t="shared" si="31"/>
        <v>2900.3</v>
      </c>
      <c r="H105" s="66">
        <f t="shared" si="31"/>
        <v>2900.3</v>
      </c>
      <c r="I105" s="66">
        <f t="shared" si="31"/>
        <v>1099.6999999999998</v>
      </c>
      <c r="J105" s="24"/>
    </row>
    <row r="106" spans="1:10" s="12" customFormat="1" ht="14">
      <c r="A106" s="25"/>
      <c r="B106" s="25" t="s">
        <v>246</v>
      </c>
      <c r="C106" s="26" t="s">
        <v>115</v>
      </c>
      <c r="D106" s="67">
        <v>12000</v>
      </c>
      <c r="E106" s="67">
        <v>-12000</v>
      </c>
      <c r="F106" s="67">
        <f>+D106+E106</f>
        <v>0</v>
      </c>
      <c r="G106" s="67">
        <v>0</v>
      </c>
      <c r="H106" s="67">
        <v>0</v>
      </c>
      <c r="I106" s="68">
        <f>+F106-G106</f>
        <v>0</v>
      </c>
      <c r="J106" s="24"/>
    </row>
    <row r="107" spans="1:10" s="12" customFormat="1" ht="14">
      <c r="A107" s="25"/>
      <c r="B107" s="25" t="s">
        <v>247</v>
      </c>
      <c r="C107" s="26" t="s">
        <v>116</v>
      </c>
      <c r="D107" s="67">
        <v>34905.03</v>
      </c>
      <c r="E107" s="67">
        <v>-31905.03</v>
      </c>
      <c r="F107" s="67">
        <f>+D107+E107</f>
        <v>3000</v>
      </c>
      <c r="G107" s="67">
        <v>2199.0100000000002</v>
      </c>
      <c r="H107" s="67">
        <v>2199.0100000000002</v>
      </c>
      <c r="I107" s="68">
        <f>+F107-G107</f>
        <v>800.98999999999978</v>
      </c>
      <c r="J107" s="24"/>
    </row>
    <row r="108" spans="1:10" s="12" customFormat="1" ht="14">
      <c r="A108" s="25"/>
      <c r="B108" s="25" t="s">
        <v>248</v>
      </c>
      <c r="C108" s="26" t="s">
        <v>117</v>
      </c>
      <c r="D108" s="67">
        <v>138000</v>
      </c>
      <c r="E108" s="67">
        <v>-137000</v>
      </c>
      <c r="F108" s="67">
        <f>+D108+E108</f>
        <v>1000</v>
      </c>
      <c r="G108" s="67">
        <v>701.29</v>
      </c>
      <c r="H108" s="67">
        <v>701.29</v>
      </c>
      <c r="I108" s="68">
        <f>+F108-G108</f>
        <v>298.71000000000004</v>
      </c>
      <c r="J108" s="24"/>
    </row>
    <row r="109" spans="1:10" s="12" customFormat="1" ht="14">
      <c r="A109" s="21"/>
      <c r="B109" s="22" t="s">
        <v>118</v>
      </c>
      <c r="C109" s="23" t="s">
        <v>119</v>
      </c>
      <c r="D109" s="66">
        <f t="shared" ref="D109:I109" si="32">SUBTOTAL(9,D110:D111)</f>
        <v>105000</v>
      </c>
      <c r="E109" s="66">
        <f t="shared" si="32"/>
        <v>-102491.9</v>
      </c>
      <c r="F109" s="66">
        <f t="shared" si="32"/>
        <v>2508.0999999999985</v>
      </c>
      <c r="G109" s="66">
        <f t="shared" si="32"/>
        <v>2508.1</v>
      </c>
      <c r="H109" s="66">
        <f t="shared" si="32"/>
        <v>2508.1</v>
      </c>
      <c r="I109" s="66">
        <f t="shared" si="32"/>
        <v>0</v>
      </c>
      <c r="J109" s="24"/>
    </row>
    <row r="110" spans="1:10" s="12" customFormat="1" ht="14">
      <c r="A110" s="25"/>
      <c r="B110" s="25" t="s">
        <v>249</v>
      </c>
      <c r="C110" s="26" t="s">
        <v>120</v>
      </c>
      <c r="D110" s="67">
        <v>50000</v>
      </c>
      <c r="E110" s="67">
        <v>-47491.9</v>
      </c>
      <c r="F110" s="67">
        <f>+D110+E110</f>
        <v>2508.0999999999985</v>
      </c>
      <c r="G110" s="67">
        <v>2508.1</v>
      </c>
      <c r="H110" s="67">
        <v>2508.1</v>
      </c>
      <c r="I110" s="68">
        <f>+F110-G110</f>
        <v>0</v>
      </c>
      <c r="J110" s="24"/>
    </row>
    <row r="111" spans="1:10" s="12" customFormat="1" ht="14">
      <c r="A111" s="25"/>
      <c r="B111" s="25" t="s">
        <v>250</v>
      </c>
      <c r="C111" s="26" t="s">
        <v>121</v>
      </c>
      <c r="D111" s="67">
        <v>55000</v>
      </c>
      <c r="E111" s="67">
        <v>-55000</v>
      </c>
      <c r="F111" s="67">
        <f>+D111+E111</f>
        <v>0</v>
      </c>
      <c r="G111" s="67">
        <v>0</v>
      </c>
      <c r="H111" s="67">
        <v>0</v>
      </c>
      <c r="I111" s="68">
        <f>+F111-G111</f>
        <v>0</v>
      </c>
      <c r="J111" s="24"/>
    </row>
    <row r="112" spans="1:10" s="12" customFormat="1" ht="14">
      <c r="A112" s="21"/>
      <c r="B112" s="22" t="s">
        <v>122</v>
      </c>
      <c r="C112" s="23" t="s">
        <v>123</v>
      </c>
      <c r="D112" s="66">
        <f t="shared" ref="D112:I112" si="33">SUBTOTAL(9,D113:D116)</f>
        <v>26250000</v>
      </c>
      <c r="E112" s="66">
        <f t="shared" si="33"/>
        <v>-292275.91000000015</v>
      </c>
      <c r="F112" s="66">
        <f t="shared" si="33"/>
        <v>25957724.09</v>
      </c>
      <c r="G112" s="66">
        <f t="shared" si="33"/>
        <v>20580583.440000001</v>
      </c>
      <c r="H112" s="66">
        <f t="shared" si="33"/>
        <v>604381.1</v>
      </c>
      <c r="I112" s="66">
        <f t="shared" si="33"/>
        <v>5377140.6500000004</v>
      </c>
      <c r="J112" s="24"/>
    </row>
    <row r="113" spans="1:10" s="12" customFormat="1" ht="14">
      <c r="A113" s="25"/>
      <c r="B113" s="25" t="s">
        <v>251</v>
      </c>
      <c r="C113" s="26" t="s">
        <v>158</v>
      </c>
      <c r="D113" s="67">
        <v>0</v>
      </c>
      <c r="E113" s="67">
        <v>80000</v>
      </c>
      <c r="F113" s="67">
        <f>+D113+E113</f>
        <v>80000</v>
      </c>
      <c r="G113" s="67">
        <v>40000</v>
      </c>
      <c r="H113" s="67">
        <v>40000</v>
      </c>
      <c r="I113" s="68">
        <f>+F113-G113</f>
        <v>40000</v>
      </c>
      <c r="J113" s="24"/>
    </row>
    <row r="114" spans="1:10" s="12" customFormat="1" ht="14">
      <c r="A114" s="25"/>
      <c r="B114" s="25" t="s">
        <v>252</v>
      </c>
      <c r="C114" s="26" t="s">
        <v>124</v>
      </c>
      <c r="D114" s="67">
        <v>24050000</v>
      </c>
      <c r="E114" s="67">
        <v>-1069081.3400000001</v>
      </c>
      <c r="F114" s="67">
        <f>+D114+E114</f>
        <v>22980918.66</v>
      </c>
      <c r="G114" s="67">
        <v>17659317</v>
      </c>
      <c r="H114" s="67">
        <v>79601</v>
      </c>
      <c r="I114" s="68">
        <f>+F114-G114</f>
        <v>5321601.66</v>
      </c>
      <c r="J114" s="24"/>
    </row>
    <row r="115" spans="1:10" s="12" customFormat="1" ht="14">
      <c r="A115" s="25"/>
      <c r="B115" s="25" t="s">
        <v>253</v>
      </c>
      <c r="C115" s="26" t="s">
        <v>125</v>
      </c>
      <c r="D115" s="67">
        <v>2200000</v>
      </c>
      <c r="E115" s="67">
        <v>-1699680.91</v>
      </c>
      <c r="F115" s="67">
        <f>+D115+E115</f>
        <v>500319.09000000008</v>
      </c>
      <c r="G115" s="67">
        <v>484780.1</v>
      </c>
      <c r="H115" s="67">
        <v>484780.1</v>
      </c>
      <c r="I115" s="68">
        <f>+F115-G115</f>
        <v>15538.990000000107</v>
      </c>
      <c r="J115" s="24"/>
    </row>
    <row r="116" spans="1:10" s="12" customFormat="1" ht="14">
      <c r="A116" s="25"/>
      <c r="B116" s="25" t="s">
        <v>254</v>
      </c>
      <c r="C116" s="26" t="s">
        <v>126</v>
      </c>
      <c r="D116" s="67">
        <v>0</v>
      </c>
      <c r="E116" s="67">
        <v>2396486.34</v>
      </c>
      <c r="F116" s="67">
        <f>+D116+E116</f>
        <v>2396486.34</v>
      </c>
      <c r="G116" s="67">
        <v>2396486.34</v>
      </c>
      <c r="H116" s="67">
        <v>0</v>
      </c>
      <c r="I116" s="68">
        <f>+F116-G116</f>
        <v>0</v>
      </c>
      <c r="J116" s="24"/>
    </row>
    <row r="117" spans="1:10" s="12" customFormat="1" ht="14">
      <c r="A117" s="20">
        <v>4000</v>
      </c>
      <c r="B117" s="20"/>
      <c r="C117" s="27" t="s">
        <v>127</v>
      </c>
      <c r="D117" s="65">
        <f t="shared" ref="D117:I117" si="34">+D118+D120+D122</f>
        <v>20441038.949999999</v>
      </c>
      <c r="E117" s="65">
        <f t="shared" si="34"/>
        <v>3441844.27</v>
      </c>
      <c r="F117" s="65">
        <f t="shared" si="34"/>
        <v>23882883.219999999</v>
      </c>
      <c r="G117" s="65">
        <f t="shared" si="34"/>
        <v>17622408.449999999</v>
      </c>
      <c r="H117" s="65">
        <f t="shared" si="34"/>
        <v>17622408.449999999</v>
      </c>
      <c r="I117" s="65">
        <f t="shared" si="34"/>
        <v>6260474.7699999996</v>
      </c>
      <c r="J117" s="24"/>
    </row>
    <row r="118" spans="1:10" s="12" customFormat="1" ht="14">
      <c r="A118" s="21"/>
      <c r="B118" s="22" t="s">
        <v>128</v>
      </c>
      <c r="C118" s="23" t="s">
        <v>129</v>
      </c>
      <c r="D118" s="66">
        <f t="shared" ref="D118:I118" si="35">+D119</f>
        <v>16424508.34</v>
      </c>
      <c r="E118" s="66">
        <f t="shared" si="35"/>
        <v>3641844.27</v>
      </c>
      <c r="F118" s="66">
        <f t="shared" si="35"/>
        <v>20066352.609999999</v>
      </c>
      <c r="G118" s="66">
        <f t="shared" si="35"/>
        <v>14780592.699999999</v>
      </c>
      <c r="H118" s="66">
        <f t="shared" si="35"/>
        <v>14780592.699999999</v>
      </c>
      <c r="I118" s="66">
        <f t="shared" si="35"/>
        <v>5285759.91</v>
      </c>
      <c r="J118" s="24"/>
    </row>
    <row r="119" spans="1:10" s="12" customFormat="1" ht="14">
      <c r="A119" s="25"/>
      <c r="B119" s="25" t="s">
        <v>255</v>
      </c>
      <c r="C119" s="26" t="s">
        <v>130</v>
      </c>
      <c r="D119" s="67">
        <v>16424508.34</v>
      </c>
      <c r="E119" s="67">
        <v>3641844.27</v>
      </c>
      <c r="F119" s="67">
        <f>+D119+E119</f>
        <v>20066352.609999999</v>
      </c>
      <c r="G119" s="67">
        <v>14780592.699999999</v>
      </c>
      <c r="H119" s="67">
        <v>14780592.699999999</v>
      </c>
      <c r="I119" s="68">
        <f>+F119-G119</f>
        <v>5285759.91</v>
      </c>
      <c r="J119" s="24"/>
    </row>
    <row r="120" spans="1:10" s="12" customFormat="1" ht="14">
      <c r="A120" s="21"/>
      <c r="B120" s="22" t="s">
        <v>159</v>
      </c>
      <c r="C120" s="23" t="s">
        <v>160</v>
      </c>
      <c r="D120" s="66">
        <f t="shared" ref="D120:I120" si="36">+D121</f>
        <v>200000</v>
      </c>
      <c r="E120" s="66">
        <f t="shared" si="36"/>
        <v>-200000</v>
      </c>
      <c r="F120" s="66">
        <f t="shared" si="36"/>
        <v>0</v>
      </c>
      <c r="G120" s="66">
        <f t="shared" si="36"/>
        <v>0</v>
      </c>
      <c r="H120" s="66">
        <f t="shared" si="36"/>
        <v>0</v>
      </c>
      <c r="I120" s="66">
        <f t="shared" si="36"/>
        <v>0</v>
      </c>
      <c r="J120" s="24"/>
    </row>
    <row r="121" spans="1:10" s="12" customFormat="1" ht="14">
      <c r="A121" s="25"/>
      <c r="B121" s="25" t="s">
        <v>256</v>
      </c>
      <c r="C121" s="26" t="s">
        <v>161</v>
      </c>
      <c r="D121" s="67">
        <v>200000</v>
      </c>
      <c r="E121" s="67">
        <v>-200000</v>
      </c>
      <c r="F121" s="67">
        <f>+D121+E121</f>
        <v>0</v>
      </c>
      <c r="G121" s="67">
        <v>0</v>
      </c>
      <c r="H121" s="67">
        <v>0</v>
      </c>
      <c r="I121" s="68">
        <f>+F121-G121</f>
        <v>0</v>
      </c>
      <c r="J121" s="24"/>
    </row>
    <row r="122" spans="1:10" s="12" customFormat="1" ht="14">
      <c r="A122" s="21"/>
      <c r="B122" s="22" t="s">
        <v>162</v>
      </c>
      <c r="C122" s="23" t="s">
        <v>163</v>
      </c>
      <c r="D122" s="66">
        <f t="shared" ref="D122:I122" si="37">+D123</f>
        <v>3816530.61</v>
      </c>
      <c r="E122" s="66">
        <f t="shared" si="37"/>
        <v>0</v>
      </c>
      <c r="F122" s="66">
        <f t="shared" si="37"/>
        <v>3816530.61</v>
      </c>
      <c r="G122" s="66">
        <f t="shared" si="37"/>
        <v>2841815.75</v>
      </c>
      <c r="H122" s="66">
        <f t="shared" si="37"/>
        <v>2841815.75</v>
      </c>
      <c r="I122" s="66">
        <f t="shared" si="37"/>
        <v>974714.85999999987</v>
      </c>
      <c r="J122" s="24"/>
    </row>
    <row r="123" spans="1:10" s="12" customFormat="1" ht="14">
      <c r="A123" s="25"/>
      <c r="B123" s="25" t="s">
        <v>257</v>
      </c>
      <c r="C123" s="26" t="s">
        <v>164</v>
      </c>
      <c r="D123" s="67">
        <v>3816530.61</v>
      </c>
      <c r="E123" s="67">
        <v>0</v>
      </c>
      <c r="F123" s="67">
        <f>+D123+E123</f>
        <v>3816530.61</v>
      </c>
      <c r="G123" s="67">
        <v>2841815.75</v>
      </c>
      <c r="H123" s="67">
        <v>2841815.75</v>
      </c>
      <c r="I123" s="68">
        <f>+F123-G123</f>
        <v>974714.85999999987</v>
      </c>
      <c r="J123" s="24"/>
    </row>
    <row r="124" spans="1:10" s="12" customFormat="1" ht="14">
      <c r="A124" s="20">
        <v>5000</v>
      </c>
      <c r="B124" s="20"/>
      <c r="C124" s="27" t="s">
        <v>131</v>
      </c>
      <c r="D124" s="65">
        <f t="shared" ref="D124:I124" si="38">+D125+D128+D130+D132</f>
        <v>1867520</v>
      </c>
      <c r="E124" s="65">
        <f t="shared" si="38"/>
        <v>-736595.31</v>
      </c>
      <c r="F124" s="65">
        <f t="shared" si="38"/>
        <v>1130924.69</v>
      </c>
      <c r="G124" s="65">
        <f t="shared" si="38"/>
        <v>1064404.69</v>
      </c>
      <c r="H124" s="65">
        <f t="shared" si="38"/>
        <v>934444.69</v>
      </c>
      <c r="I124" s="65">
        <f t="shared" si="38"/>
        <v>66520</v>
      </c>
      <c r="J124" s="24"/>
    </row>
    <row r="125" spans="1:10" s="12" customFormat="1" ht="14">
      <c r="A125" s="21"/>
      <c r="B125" s="22" t="s">
        <v>132</v>
      </c>
      <c r="C125" s="23" t="s">
        <v>133</v>
      </c>
      <c r="D125" s="66">
        <f t="shared" ref="D125:I125" si="39">SUBTOTAL(9,D126:D127)</f>
        <v>280000</v>
      </c>
      <c r="E125" s="66">
        <f t="shared" si="39"/>
        <v>-280000</v>
      </c>
      <c r="F125" s="66">
        <f t="shared" si="39"/>
        <v>0</v>
      </c>
      <c r="G125" s="66">
        <f t="shared" si="39"/>
        <v>0</v>
      </c>
      <c r="H125" s="66">
        <f t="shared" si="39"/>
        <v>0</v>
      </c>
      <c r="I125" s="66">
        <f t="shared" si="39"/>
        <v>0</v>
      </c>
      <c r="J125" s="24"/>
    </row>
    <row r="126" spans="1:10" s="12" customFormat="1" ht="14">
      <c r="A126" s="25"/>
      <c r="B126" s="25" t="s">
        <v>258</v>
      </c>
      <c r="C126" s="26" t="s">
        <v>134</v>
      </c>
      <c r="D126" s="67">
        <v>10000</v>
      </c>
      <c r="E126" s="67">
        <v>-10000</v>
      </c>
      <c r="F126" s="67">
        <f>+D126+E126</f>
        <v>0</v>
      </c>
      <c r="G126" s="67">
        <v>0</v>
      </c>
      <c r="H126" s="67">
        <v>0</v>
      </c>
      <c r="I126" s="68">
        <f>+F126-G126</f>
        <v>0</v>
      </c>
      <c r="J126" s="24"/>
    </row>
    <row r="127" spans="1:10" s="12" customFormat="1" ht="14">
      <c r="A127" s="25"/>
      <c r="B127" s="25" t="s">
        <v>259</v>
      </c>
      <c r="C127" s="26" t="s">
        <v>135</v>
      </c>
      <c r="D127" s="67">
        <v>270000</v>
      </c>
      <c r="E127" s="67">
        <v>-270000</v>
      </c>
      <c r="F127" s="67">
        <f>+D127+E127</f>
        <v>0</v>
      </c>
      <c r="G127" s="67">
        <v>0</v>
      </c>
      <c r="H127" s="67">
        <v>0</v>
      </c>
      <c r="I127" s="68">
        <f>+F127-G127</f>
        <v>0</v>
      </c>
      <c r="J127" s="24"/>
    </row>
    <row r="128" spans="1:10" s="12" customFormat="1" ht="14">
      <c r="A128" s="21"/>
      <c r="B128" s="22" t="s">
        <v>167</v>
      </c>
      <c r="C128" s="23" t="s">
        <v>168</v>
      </c>
      <c r="D128" s="66">
        <f t="shared" ref="D128:I128" si="40">+D129</f>
        <v>0</v>
      </c>
      <c r="E128" s="66">
        <f t="shared" si="40"/>
        <v>48800</v>
      </c>
      <c r="F128" s="66">
        <f t="shared" si="40"/>
        <v>48800</v>
      </c>
      <c r="G128" s="66">
        <f t="shared" si="40"/>
        <v>48800</v>
      </c>
      <c r="H128" s="66">
        <f t="shared" si="40"/>
        <v>0</v>
      </c>
      <c r="I128" s="66">
        <f t="shared" si="40"/>
        <v>0</v>
      </c>
      <c r="J128" s="24"/>
    </row>
    <row r="129" spans="1:10" s="12" customFormat="1" ht="14">
      <c r="A129" s="25"/>
      <c r="B129" s="25" t="s">
        <v>169</v>
      </c>
      <c r="C129" s="26" t="s">
        <v>170</v>
      </c>
      <c r="D129" s="67">
        <v>0</v>
      </c>
      <c r="E129" s="67">
        <v>48800</v>
      </c>
      <c r="F129" s="67">
        <f>+D129+E129</f>
        <v>48800</v>
      </c>
      <c r="G129" s="67">
        <v>48800</v>
      </c>
      <c r="H129" s="67">
        <v>0</v>
      </c>
      <c r="I129" s="68">
        <f>+F129-G129</f>
        <v>0</v>
      </c>
      <c r="J129" s="24"/>
    </row>
    <row r="130" spans="1:10" s="12" customFormat="1" ht="14">
      <c r="A130" s="21"/>
      <c r="B130" s="22" t="s">
        <v>260</v>
      </c>
      <c r="C130" s="23" t="s">
        <v>166</v>
      </c>
      <c r="D130" s="66">
        <f t="shared" ref="D130:I130" si="41">+D131</f>
        <v>710000</v>
      </c>
      <c r="E130" s="66">
        <f t="shared" si="41"/>
        <v>-710000</v>
      </c>
      <c r="F130" s="66">
        <f t="shared" si="41"/>
        <v>0</v>
      </c>
      <c r="G130" s="66">
        <f t="shared" si="41"/>
        <v>0</v>
      </c>
      <c r="H130" s="66">
        <f t="shared" si="41"/>
        <v>0</v>
      </c>
      <c r="I130" s="66">
        <f t="shared" si="41"/>
        <v>0</v>
      </c>
      <c r="J130" s="24"/>
    </row>
    <row r="131" spans="1:10" s="12" customFormat="1" ht="14">
      <c r="A131" s="25"/>
      <c r="B131" s="25" t="s">
        <v>261</v>
      </c>
      <c r="C131" s="26" t="s">
        <v>165</v>
      </c>
      <c r="D131" s="67">
        <v>710000</v>
      </c>
      <c r="E131" s="67">
        <v>-710000</v>
      </c>
      <c r="F131" s="67">
        <f>+D131+E131</f>
        <v>0</v>
      </c>
      <c r="G131" s="67">
        <v>0</v>
      </c>
      <c r="H131" s="67">
        <v>0</v>
      </c>
      <c r="I131" s="68">
        <f>+F131-G131</f>
        <v>0</v>
      </c>
      <c r="J131" s="24"/>
    </row>
    <row r="132" spans="1:10" s="12" customFormat="1" ht="14">
      <c r="A132" s="21"/>
      <c r="B132" s="22" t="s">
        <v>136</v>
      </c>
      <c r="C132" s="23" t="s">
        <v>137</v>
      </c>
      <c r="D132" s="66">
        <f t="shared" ref="D132:I132" si="42">SUBTOTAL(9,D133:D138)</f>
        <v>877520</v>
      </c>
      <c r="E132" s="66">
        <f t="shared" si="42"/>
        <v>204604.68999999994</v>
      </c>
      <c r="F132" s="66">
        <f t="shared" si="42"/>
        <v>1082124.69</v>
      </c>
      <c r="G132" s="66">
        <f t="shared" si="42"/>
        <v>1015604.69</v>
      </c>
      <c r="H132" s="66">
        <f t="shared" si="42"/>
        <v>934444.69</v>
      </c>
      <c r="I132" s="66">
        <f t="shared" si="42"/>
        <v>66520</v>
      </c>
      <c r="J132" s="24"/>
    </row>
    <row r="133" spans="1:10" s="12" customFormat="1" ht="14">
      <c r="A133" s="25"/>
      <c r="B133" s="25" t="s">
        <v>262</v>
      </c>
      <c r="C133" s="26" t="s">
        <v>138</v>
      </c>
      <c r="D133" s="67">
        <v>0</v>
      </c>
      <c r="E133" s="67">
        <v>77582</v>
      </c>
      <c r="F133" s="67">
        <f t="shared" ref="F133:F138" si="43">+D133+E133</f>
        <v>77582</v>
      </c>
      <c r="G133" s="67">
        <v>77582</v>
      </c>
      <c r="H133" s="67">
        <v>36382</v>
      </c>
      <c r="I133" s="68">
        <f t="shared" ref="I133:I138" si="44">+F133-G133</f>
        <v>0</v>
      </c>
      <c r="J133" s="24"/>
    </row>
    <row r="134" spans="1:10" s="12" customFormat="1" ht="14">
      <c r="A134" s="25"/>
      <c r="B134" s="25" t="s">
        <v>263</v>
      </c>
      <c r="C134" s="26" t="s">
        <v>139</v>
      </c>
      <c r="D134" s="67">
        <v>30000</v>
      </c>
      <c r="E134" s="67">
        <v>-30000</v>
      </c>
      <c r="F134" s="67">
        <f t="shared" si="43"/>
        <v>0</v>
      </c>
      <c r="G134" s="67">
        <v>0</v>
      </c>
      <c r="H134" s="67">
        <v>0</v>
      </c>
      <c r="I134" s="68">
        <f t="shared" si="44"/>
        <v>0</v>
      </c>
      <c r="J134" s="24"/>
    </row>
    <row r="135" spans="1:10" s="12" customFormat="1" ht="14">
      <c r="A135" s="25"/>
      <c r="B135" s="25" t="s">
        <v>264</v>
      </c>
      <c r="C135" s="26" t="s">
        <v>140</v>
      </c>
      <c r="D135" s="67">
        <v>30000</v>
      </c>
      <c r="E135" s="67">
        <v>-16040</v>
      </c>
      <c r="F135" s="67">
        <f t="shared" si="43"/>
        <v>13960</v>
      </c>
      <c r="G135" s="67">
        <v>13960</v>
      </c>
      <c r="H135" s="67">
        <v>0</v>
      </c>
      <c r="I135" s="68">
        <f t="shared" si="44"/>
        <v>0</v>
      </c>
      <c r="J135" s="24"/>
    </row>
    <row r="136" spans="1:10" s="12" customFormat="1" ht="14">
      <c r="A136" s="25"/>
      <c r="B136" s="25" t="s">
        <v>265</v>
      </c>
      <c r="C136" s="26" t="s">
        <v>141</v>
      </c>
      <c r="D136" s="67">
        <v>600000</v>
      </c>
      <c r="E136" s="67">
        <v>-600000</v>
      </c>
      <c r="F136" s="67">
        <f t="shared" si="43"/>
        <v>0</v>
      </c>
      <c r="G136" s="67">
        <v>0</v>
      </c>
      <c r="H136" s="67">
        <v>0</v>
      </c>
      <c r="I136" s="68">
        <f t="shared" si="44"/>
        <v>0</v>
      </c>
      <c r="J136" s="24"/>
    </row>
    <row r="137" spans="1:10" s="12" customFormat="1" ht="14">
      <c r="A137" s="25"/>
      <c r="B137" s="25" t="s">
        <v>266</v>
      </c>
      <c r="C137" s="26" t="s">
        <v>142</v>
      </c>
      <c r="D137" s="67">
        <v>60000</v>
      </c>
      <c r="E137" s="67">
        <v>-60000</v>
      </c>
      <c r="F137" s="67">
        <f t="shared" si="43"/>
        <v>0</v>
      </c>
      <c r="G137" s="67">
        <v>0</v>
      </c>
      <c r="H137" s="67">
        <v>0</v>
      </c>
      <c r="I137" s="68">
        <f t="shared" si="44"/>
        <v>0</v>
      </c>
      <c r="J137" s="24"/>
    </row>
    <row r="138" spans="1:10" s="12" customFormat="1" ht="14">
      <c r="A138" s="25"/>
      <c r="B138" s="25" t="s">
        <v>267</v>
      </c>
      <c r="C138" s="26" t="s">
        <v>143</v>
      </c>
      <c r="D138" s="67">
        <v>157520</v>
      </c>
      <c r="E138" s="67">
        <v>833062.69</v>
      </c>
      <c r="F138" s="67">
        <f t="shared" si="43"/>
        <v>990582.69</v>
      </c>
      <c r="G138" s="67">
        <v>924062.69</v>
      </c>
      <c r="H138" s="67">
        <v>898062.69</v>
      </c>
      <c r="I138" s="68">
        <f t="shared" si="44"/>
        <v>66520</v>
      </c>
      <c r="J138" s="24"/>
    </row>
    <row r="139" spans="1:10" s="12" customFormat="1" ht="14">
      <c r="A139" s="20">
        <v>6000</v>
      </c>
      <c r="B139" s="20"/>
      <c r="C139" s="27" t="s">
        <v>144</v>
      </c>
      <c r="D139" s="65">
        <f>+D140</f>
        <v>17725163.800000001</v>
      </c>
      <c r="E139" s="65">
        <f t="shared" ref="E139:I140" si="45">+E140</f>
        <v>29965380.449999999</v>
      </c>
      <c r="F139" s="65">
        <f>+D139+E139</f>
        <v>47690544.25</v>
      </c>
      <c r="G139" s="65">
        <f t="shared" si="45"/>
        <v>25636996.82</v>
      </c>
      <c r="H139" s="65">
        <f t="shared" si="45"/>
        <v>25636996.82</v>
      </c>
      <c r="I139" s="65">
        <f>+F139-G139</f>
        <v>22053547.43</v>
      </c>
      <c r="J139" s="24"/>
    </row>
    <row r="140" spans="1:10" s="12" customFormat="1" ht="14">
      <c r="A140" s="21"/>
      <c r="B140" s="22" t="s">
        <v>145</v>
      </c>
      <c r="C140" s="23" t="s">
        <v>146</v>
      </c>
      <c r="D140" s="66">
        <f>+D141</f>
        <v>17725163.800000001</v>
      </c>
      <c r="E140" s="66">
        <f t="shared" si="45"/>
        <v>29965380.449999999</v>
      </c>
      <c r="F140" s="66">
        <f t="shared" si="45"/>
        <v>47690544.25</v>
      </c>
      <c r="G140" s="66">
        <f t="shared" si="45"/>
        <v>25636996.82</v>
      </c>
      <c r="H140" s="66">
        <f t="shared" si="45"/>
        <v>25636996.82</v>
      </c>
      <c r="I140" s="66">
        <f t="shared" si="45"/>
        <v>22053547.43</v>
      </c>
      <c r="J140" s="24"/>
    </row>
    <row r="141" spans="1:10" s="12" customFormat="1" ht="24">
      <c r="A141" s="25"/>
      <c r="B141" s="25" t="s">
        <v>268</v>
      </c>
      <c r="C141" s="26" t="s">
        <v>147</v>
      </c>
      <c r="D141" s="67">
        <v>17725163.800000001</v>
      </c>
      <c r="E141" s="67">
        <v>29965380.449999999</v>
      </c>
      <c r="F141" s="67">
        <f>+D141+E141</f>
        <v>47690544.25</v>
      </c>
      <c r="G141" s="67">
        <v>25636996.82</v>
      </c>
      <c r="H141" s="67">
        <v>25636996.82</v>
      </c>
      <c r="I141" s="68">
        <f>+F141-G141</f>
        <v>22053547.43</v>
      </c>
      <c r="J141" s="24"/>
    </row>
    <row r="142" spans="1:10" s="12" customFormat="1" ht="14">
      <c r="A142" s="20">
        <v>8000</v>
      </c>
      <c r="B142" s="20"/>
      <c r="C142" s="27" t="s">
        <v>270</v>
      </c>
      <c r="D142" s="65">
        <f>+D143</f>
        <v>0</v>
      </c>
      <c r="E142" s="65">
        <f t="shared" ref="E142:I143" si="46">+E143</f>
        <v>272879.09999999998</v>
      </c>
      <c r="F142" s="65">
        <f>+D142+E142</f>
        <v>272879.09999999998</v>
      </c>
      <c r="G142" s="65">
        <f t="shared" si="46"/>
        <v>272879.09999999998</v>
      </c>
      <c r="H142" s="65">
        <f t="shared" si="46"/>
        <v>272879.09999999998</v>
      </c>
      <c r="I142" s="65">
        <f>+F142-G142</f>
        <v>0</v>
      </c>
      <c r="J142" s="24"/>
    </row>
    <row r="143" spans="1:10" s="12" customFormat="1" ht="14">
      <c r="A143" s="21"/>
      <c r="B143" s="22">
        <v>8500</v>
      </c>
      <c r="C143" s="23" t="s">
        <v>148</v>
      </c>
      <c r="D143" s="66">
        <f>+D144</f>
        <v>0</v>
      </c>
      <c r="E143" s="66">
        <f t="shared" si="46"/>
        <v>272879.09999999998</v>
      </c>
      <c r="F143" s="66">
        <f t="shared" si="46"/>
        <v>272879.09999999998</v>
      </c>
      <c r="G143" s="66">
        <f t="shared" si="46"/>
        <v>272879.09999999998</v>
      </c>
      <c r="H143" s="66">
        <f t="shared" si="46"/>
        <v>272879.09999999998</v>
      </c>
      <c r="I143" s="66">
        <f t="shared" si="46"/>
        <v>0</v>
      </c>
      <c r="J143" s="24"/>
    </row>
    <row r="144" spans="1:10" s="12" customFormat="1" ht="14">
      <c r="A144" s="25"/>
      <c r="B144" s="25">
        <v>8510</v>
      </c>
      <c r="C144" s="26" t="s">
        <v>271</v>
      </c>
      <c r="D144" s="67">
        <v>0</v>
      </c>
      <c r="E144" s="67">
        <v>272879.09999999998</v>
      </c>
      <c r="F144" s="67">
        <f>+D144+E144</f>
        <v>272879.09999999998</v>
      </c>
      <c r="G144" s="67">
        <v>272879.09999999998</v>
      </c>
      <c r="H144" s="67">
        <v>272879.09999999998</v>
      </c>
      <c r="I144" s="68">
        <f>+F144-G144</f>
        <v>0</v>
      </c>
      <c r="J144" s="24"/>
    </row>
    <row r="145" spans="1:11" s="12" customFormat="1" ht="14">
      <c r="A145" s="20">
        <v>9000</v>
      </c>
      <c r="B145" s="20"/>
      <c r="C145" s="27" t="s">
        <v>149</v>
      </c>
      <c r="D145" s="65">
        <f>+D146</f>
        <v>14376322.57</v>
      </c>
      <c r="E145" s="65">
        <f t="shared" ref="E145:I146" si="47">+E146</f>
        <v>26125209.789999999</v>
      </c>
      <c r="F145" s="65">
        <f>+D145+E145</f>
        <v>40501532.359999999</v>
      </c>
      <c r="G145" s="65">
        <f t="shared" si="47"/>
        <v>38928572.719999999</v>
      </c>
      <c r="H145" s="65">
        <f t="shared" si="47"/>
        <v>38928572.719999999</v>
      </c>
      <c r="I145" s="65">
        <f>+F145-G145</f>
        <v>1572959.6400000006</v>
      </c>
      <c r="J145" s="24"/>
    </row>
    <row r="146" spans="1:11" s="12" customFormat="1" ht="14">
      <c r="A146" s="21"/>
      <c r="B146" s="22" t="s">
        <v>150</v>
      </c>
      <c r="C146" s="23" t="s">
        <v>151</v>
      </c>
      <c r="D146" s="66">
        <f>+D147</f>
        <v>14376322.57</v>
      </c>
      <c r="E146" s="66">
        <f t="shared" si="47"/>
        <v>26125209.789999999</v>
      </c>
      <c r="F146" s="66">
        <f t="shared" si="47"/>
        <v>40501532.359999999</v>
      </c>
      <c r="G146" s="66">
        <f t="shared" si="47"/>
        <v>38928572.719999999</v>
      </c>
      <c r="H146" s="66">
        <f t="shared" si="47"/>
        <v>38928572.719999999</v>
      </c>
      <c r="I146" s="66">
        <f t="shared" si="47"/>
        <v>1572959.6400000006</v>
      </c>
      <c r="J146" s="24"/>
    </row>
    <row r="147" spans="1:11" s="12" customFormat="1" ht="14">
      <c r="A147" s="25"/>
      <c r="B147" s="25" t="s">
        <v>269</v>
      </c>
      <c r="C147" s="26" t="s">
        <v>152</v>
      </c>
      <c r="D147" s="67">
        <v>14376322.57</v>
      </c>
      <c r="E147" s="67">
        <v>26125209.789999999</v>
      </c>
      <c r="F147" s="67">
        <f>+D147+E147</f>
        <v>40501532.359999999</v>
      </c>
      <c r="G147" s="67">
        <v>38928572.719999999</v>
      </c>
      <c r="H147" s="67">
        <v>38928572.719999999</v>
      </c>
      <c r="I147" s="68">
        <f>+F147-G147</f>
        <v>1572959.6400000006</v>
      </c>
      <c r="J147" s="24"/>
    </row>
    <row r="148" spans="1:11" s="12" customFormat="1" thickBot="1">
      <c r="A148" s="30"/>
      <c r="B148" s="31"/>
      <c r="C148" s="32" t="s">
        <v>153</v>
      </c>
      <c r="D148" s="69">
        <f>+D10+D31+D70+D117+D124+D142+D145+D139</f>
        <v>410752073.31</v>
      </c>
      <c r="E148" s="69">
        <f>+E10+E31+E70+E117+E124+E142+E145+E139</f>
        <v>43200807.229999989</v>
      </c>
      <c r="F148" s="69">
        <f t="shared" ref="F148:I148" si="48">+F10+F31+F70+F117+F124+F142+F145+F139</f>
        <v>453952880.54000002</v>
      </c>
      <c r="G148" s="69">
        <f t="shared" si="48"/>
        <v>324800846.60999995</v>
      </c>
      <c r="H148" s="69">
        <f t="shared" si="48"/>
        <v>241693091.11999997</v>
      </c>
      <c r="I148" s="69">
        <f t="shared" si="48"/>
        <v>129152033.93000001</v>
      </c>
      <c r="J148" s="24"/>
      <c r="K148" s="33"/>
    </row>
    <row r="149" spans="1:11">
      <c r="A149" s="34"/>
      <c r="C149" s="70"/>
      <c r="D149" s="71"/>
      <c r="E149" s="72"/>
      <c r="F149" s="72"/>
      <c r="G149" s="72"/>
      <c r="H149" s="72"/>
      <c r="I149" s="39"/>
      <c r="J149" s="37"/>
    </row>
    <row r="150" spans="1:11">
      <c r="A150" s="34"/>
      <c r="D150" s="73"/>
      <c r="E150" s="73"/>
      <c r="F150" s="73"/>
      <c r="G150" s="73"/>
      <c r="H150" s="73"/>
      <c r="I150" s="39"/>
      <c r="J150" s="37"/>
    </row>
    <row r="151" spans="1:11">
      <c r="A151" s="34"/>
      <c r="B151" s="41"/>
      <c r="C151" s="42"/>
      <c r="D151" s="43"/>
      <c r="E151" s="43"/>
      <c r="F151" s="43"/>
      <c r="G151" s="43"/>
      <c r="H151" s="43"/>
      <c r="I151" s="43"/>
      <c r="J151" s="37"/>
    </row>
    <row r="152" spans="1:11" s="47" customFormat="1">
      <c r="A152" s="34"/>
      <c r="B152" s="41"/>
      <c r="C152" s="44"/>
      <c r="D152" s="45"/>
      <c r="E152" s="45"/>
      <c r="F152" s="45"/>
      <c r="G152" s="45"/>
      <c r="H152" s="45"/>
      <c r="I152" s="45"/>
      <c r="J152" s="46"/>
    </row>
    <row r="153" spans="1:11" s="48" customFormat="1">
      <c r="A153" s="34"/>
      <c r="B153" s="41"/>
      <c r="C153" s="42"/>
      <c r="D153" s="43"/>
      <c r="E153" s="43"/>
      <c r="F153" s="43"/>
      <c r="G153" s="43"/>
      <c r="H153" s="43"/>
      <c r="I153" s="43"/>
      <c r="J153" s="46"/>
    </row>
    <row r="154" spans="1:11" s="48" customFormat="1">
      <c r="A154" s="49"/>
      <c r="B154" s="41"/>
      <c r="C154" s="50"/>
      <c r="D154" s="51"/>
      <c r="E154" s="51"/>
      <c r="F154" s="51"/>
      <c r="G154" s="51"/>
      <c r="H154" s="51"/>
      <c r="I154" s="51"/>
      <c r="J154" s="46"/>
    </row>
    <row r="155" spans="1:11" s="48" customFormat="1">
      <c r="A155" s="49"/>
      <c r="B155" s="41"/>
      <c r="C155" s="42"/>
      <c r="D155" s="45"/>
      <c r="E155" s="45"/>
      <c r="F155" s="45"/>
      <c r="G155" s="45"/>
      <c r="H155" s="45"/>
      <c r="I155" s="45"/>
      <c r="J155" s="46"/>
    </row>
    <row r="156" spans="1:11" s="48" customFormat="1">
      <c r="A156" s="49"/>
      <c r="B156" s="52"/>
      <c r="C156" s="53"/>
      <c r="D156" s="45"/>
      <c r="E156" s="45"/>
      <c r="F156" s="45"/>
      <c r="G156" s="45"/>
      <c r="H156" s="45"/>
      <c r="I156" s="45"/>
      <c r="J156" s="46"/>
    </row>
    <row r="157" spans="1:11" s="48" customFormat="1">
      <c r="A157" s="49"/>
      <c r="B157" s="52"/>
      <c r="C157" s="53"/>
      <c r="D157" s="45"/>
      <c r="E157" s="45"/>
      <c r="F157" s="45"/>
      <c r="G157" s="45"/>
      <c r="H157" s="45"/>
      <c r="I157" s="45"/>
      <c r="J157" s="46"/>
    </row>
    <row r="158" spans="1:11" s="48" customFormat="1">
      <c r="A158" s="54"/>
      <c r="B158" s="55"/>
      <c r="C158" s="56"/>
      <c r="D158" s="40"/>
      <c r="E158" s="40"/>
      <c r="F158" s="40"/>
      <c r="G158" s="40"/>
      <c r="H158" s="40"/>
      <c r="I158" s="40"/>
      <c r="J158" s="46"/>
    </row>
    <row r="159" spans="1:11" s="48" customFormat="1">
      <c r="A159" s="54"/>
      <c r="B159" s="55"/>
      <c r="C159" s="56"/>
      <c r="D159" s="45"/>
      <c r="E159" s="45"/>
      <c r="F159" s="45"/>
      <c r="G159" s="45"/>
      <c r="H159" s="45"/>
      <c r="I159" s="45"/>
      <c r="J159" s="46"/>
    </row>
    <row r="160" spans="1:11" s="47" customFormat="1">
      <c r="A160" s="57"/>
      <c r="B160" s="58"/>
      <c r="C160" s="59"/>
      <c r="D160" s="36"/>
      <c r="E160" s="36"/>
      <c r="F160" s="36"/>
      <c r="G160" s="45"/>
      <c r="H160" s="36"/>
      <c r="I160" s="36"/>
      <c r="J160" s="37"/>
    </row>
    <row r="161" spans="1:10" s="47" customFormat="1">
      <c r="A161" s="57"/>
      <c r="B161" s="58"/>
      <c r="C161" s="59"/>
      <c r="D161" s="36"/>
      <c r="E161" s="36"/>
      <c r="F161" s="36"/>
      <c r="G161" s="45"/>
      <c r="H161" s="36"/>
      <c r="I161" s="36"/>
      <c r="J161" s="37"/>
    </row>
    <row r="162" spans="1:10" s="47" customFormat="1">
      <c r="A162" s="57"/>
      <c r="B162" s="58"/>
      <c r="C162" s="59"/>
      <c r="D162" s="36"/>
      <c r="E162" s="36"/>
      <c r="F162" s="36"/>
      <c r="G162" s="45"/>
      <c r="H162" s="36"/>
      <c r="I162" s="36"/>
      <c r="J162" s="46"/>
    </row>
    <row r="163" spans="1:10">
      <c r="A163" s="57"/>
      <c r="B163" s="58"/>
      <c r="C163" s="59"/>
      <c r="J163" s="48"/>
    </row>
    <row r="164" spans="1:10">
      <c r="A164" s="57"/>
      <c r="B164" s="58"/>
      <c r="C164" s="59"/>
      <c r="J164" s="48"/>
    </row>
    <row r="165" spans="1:10">
      <c r="A165" s="57"/>
      <c r="B165" s="58"/>
      <c r="C165" s="59"/>
      <c r="J165" s="48"/>
    </row>
    <row r="166" spans="1:10">
      <c r="J166" s="48"/>
    </row>
    <row r="167" spans="1:10">
      <c r="J167" s="48"/>
    </row>
    <row r="168" spans="1:10">
      <c r="J168" s="48"/>
    </row>
    <row r="169" spans="1:10">
      <c r="J169" s="48"/>
    </row>
    <row r="170" spans="1:10">
      <c r="J170" s="48"/>
    </row>
    <row r="171" spans="1:10">
      <c r="J171" s="48"/>
    </row>
    <row r="172" spans="1:10">
      <c r="J172" s="48"/>
    </row>
    <row r="173" spans="1:10">
      <c r="J173" s="48"/>
    </row>
    <row r="174" spans="1:10">
      <c r="J174" s="48"/>
    </row>
    <row r="175" spans="1:10">
      <c r="A175" s="36"/>
      <c r="B175" s="36"/>
      <c r="J175" s="48"/>
    </row>
    <row r="176" spans="1:10">
      <c r="A176" s="36"/>
      <c r="B176" s="36"/>
      <c r="J176" s="48"/>
    </row>
    <row r="177" spans="1:10">
      <c r="A177" s="36"/>
      <c r="B177" s="36"/>
      <c r="J177" s="48"/>
    </row>
    <row r="178" spans="1:10">
      <c r="A178" s="36"/>
      <c r="B178" s="36"/>
      <c r="J178" s="46"/>
    </row>
    <row r="179" spans="1:10">
      <c r="A179" s="36"/>
      <c r="B179" s="36"/>
      <c r="J179" s="46"/>
    </row>
    <row r="180" spans="1:10">
      <c r="A180" s="36"/>
      <c r="B180" s="36"/>
      <c r="J180" s="46"/>
    </row>
    <row r="181" spans="1:10">
      <c r="A181" s="36"/>
      <c r="B181" s="36"/>
      <c r="J181" s="46"/>
    </row>
    <row r="182" spans="1:10">
      <c r="A182" s="36"/>
      <c r="B182" s="36"/>
      <c r="J182" s="46"/>
    </row>
    <row r="183" spans="1:10">
      <c r="A183" s="36"/>
      <c r="B183" s="36"/>
      <c r="J183" s="46"/>
    </row>
    <row r="218" spans="1:7">
      <c r="A218" s="36"/>
      <c r="B218" s="36"/>
      <c r="G218" s="36"/>
    </row>
    <row r="219" spans="1:7">
      <c r="A219" s="36"/>
      <c r="B219" s="36"/>
      <c r="G219" s="36"/>
    </row>
    <row r="220" spans="1:7">
      <c r="A220" s="36"/>
      <c r="B220" s="36"/>
      <c r="G220" s="36"/>
    </row>
    <row r="221" spans="1:7">
      <c r="A221" s="36"/>
      <c r="B221" s="36"/>
      <c r="G221" s="36"/>
    </row>
    <row r="222" spans="1:7">
      <c r="A222" s="36"/>
      <c r="B222" s="36"/>
      <c r="G222" s="36"/>
    </row>
    <row r="224" spans="1:7">
      <c r="A224" s="36"/>
      <c r="B224" s="36"/>
      <c r="G224" s="36"/>
    </row>
    <row r="225" spans="1:7">
      <c r="A225" s="36"/>
      <c r="B225" s="36"/>
      <c r="G225" s="36"/>
    </row>
    <row r="226" spans="1:7">
      <c r="A226" s="36"/>
      <c r="B226" s="36"/>
      <c r="G226" s="36"/>
    </row>
    <row r="227" spans="1:7">
      <c r="A227" s="36"/>
      <c r="B227" s="36"/>
      <c r="G227" s="36"/>
    </row>
    <row r="228" spans="1:7">
      <c r="A228" s="36"/>
      <c r="B228" s="36"/>
      <c r="G228" s="36"/>
    </row>
    <row r="229" spans="1:7">
      <c r="A229" s="36"/>
      <c r="B229" s="36"/>
      <c r="G229" s="36"/>
    </row>
    <row r="231" spans="1:7">
      <c r="A231" s="36"/>
      <c r="B231" s="36"/>
      <c r="G231" s="36"/>
    </row>
    <row r="232" spans="1:7">
      <c r="A232" s="36"/>
      <c r="B232" s="36"/>
      <c r="G232" s="36"/>
    </row>
    <row r="233" spans="1:7">
      <c r="A233" s="36"/>
      <c r="B233" s="36"/>
      <c r="G233" s="36"/>
    </row>
    <row r="234" spans="1:7">
      <c r="A234" s="36"/>
      <c r="B234" s="36"/>
      <c r="G234" s="36"/>
    </row>
    <row r="235" spans="1:7">
      <c r="A235" s="36"/>
      <c r="B235" s="36"/>
      <c r="G235" s="36"/>
    </row>
    <row r="236" spans="1:7">
      <c r="A236" s="36"/>
      <c r="B236" s="36"/>
      <c r="G236" s="36"/>
    </row>
    <row r="237" spans="1:7">
      <c r="A237" s="36"/>
      <c r="B237" s="36"/>
      <c r="G237" s="36"/>
    </row>
    <row r="238" spans="1:7">
      <c r="A238" s="36"/>
      <c r="B238" s="36"/>
      <c r="G238" s="36"/>
    </row>
    <row r="239" spans="1:7">
      <c r="A239" s="36"/>
      <c r="B239" s="36"/>
      <c r="G239" s="36"/>
    </row>
  </sheetData>
  <mergeCells count="7">
    <mergeCell ref="A1:I1"/>
    <mergeCell ref="A7:C8"/>
    <mergeCell ref="D7:I7"/>
    <mergeCell ref="A3:I3"/>
    <mergeCell ref="A4:I4"/>
    <mergeCell ref="A6:I6"/>
    <mergeCell ref="A5:I5"/>
  </mergeCells>
  <pageMargins left="0.19685039370078741" right="0.19685039370078741" top="0.74803149606299213" bottom="1.2564102564102564" header="0.31496062992125984" footer="0.9055118110236221"/>
  <pageSetup scale="65" fitToHeight="0" orientation="portrait" r:id="rId1"/>
  <headerFooter>
    <oddHeader xml:space="preserve">&amp;LEstados e Informes Presupuestarios&amp;R09.1.1  </oddHeader>
    <oddFooter xml:space="preserve">&amp;C"Bajo protesta de decir verdad declaramos que los Estados Financieros y sus Notas, son razonablemente correctos y son responsabilidad del emisor"&amp;R&amp;P/&amp;N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9.1.1</vt:lpstr>
      <vt:lpstr>'9.1.1'!Área_de_impresión</vt:lpstr>
      <vt:lpstr>'9.1.1'!Títulos_a_imprimir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Aleman</dc:creator>
  <cp:lastModifiedBy>Microsoft Office User</cp:lastModifiedBy>
  <cp:lastPrinted>2020-10-21T22:04:12Z</cp:lastPrinted>
  <dcterms:created xsi:type="dcterms:W3CDTF">2020-01-14T20:00:57Z</dcterms:created>
  <dcterms:modified xsi:type="dcterms:W3CDTF">2020-11-09T17:13:34Z</dcterms:modified>
</cp:coreProperties>
</file>