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8_{68899950-44CC-C74A-92A0-048F76E3D322}" xr6:coauthVersionLast="47" xr6:coauthVersionMax="47" xr10:uidLastSave="{00000000-0000-0000-0000-000000000000}"/>
  <bookViews>
    <workbookView xWindow="1760" yWindow="980" windowWidth="27640" windowHeight="16940" xr2:uid="{A790DD21-5860-AE4D-B3A0-D45FE3C0061C}"/>
  </bookViews>
  <sheets>
    <sheet name="9.1.2" sheetId="1" r:id="rId1"/>
  </sheets>
  <externalReferences>
    <externalReference r:id="rId2"/>
  </externalReferences>
  <definedNames>
    <definedName name="_xlnm._FilterDatabase" localSheetId="0" hidden="1">'9.1.2'!$A$9:$Q$163</definedName>
    <definedName name="ANEXO">#REF!</definedName>
    <definedName name="_xlnm.Print_Area" localSheetId="0">'9.1.2'!$B$1:$Q$172</definedName>
    <definedName name="moviliario">#REF!</definedName>
    <definedName name="S">#REF!</definedName>
    <definedName name="_xlnm.Print_Titles" localSheetId="0">'9.1.2'!$1:$8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9" i="1" l="1"/>
  <c r="P158" i="1"/>
  <c r="P157" i="1" s="1"/>
  <c r="O158" i="1"/>
  <c r="N158" i="1"/>
  <c r="M158" i="1"/>
  <c r="M157" i="1" s="1"/>
  <c r="L158" i="1"/>
  <c r="L157" i="1" s="1"/>
  <c r="K158" i="1"/>
  <c r="J158" i="1"/>
  <c r="I158" i="1"/>
  <c r="I157" i="1" s="1"/>
  <c r="H158" i="1"/>
  <c r="H157" i="1" s="1"/>
  <c r="G158" i="1"/>
  <c r="F158" i="1"/>
  <c r="E158" i="1"/>
  <c r="Q158" i="1" s="1"/>
  <c r="O157" i="1"/>
  <c r="N157" i="1"/>
  <c r="K157" i="1"/>
  <c r="J157" i="1"/>
  <c r="G157" i="1"/>
  <c r="F157" i="1"/>
  <c r="Q156" i="1"/>
  <c r="M155" i="1"/>
  <c r="M154" i="1" s="1"/>
  <c r="L155" i="1"/>
  <c r="L154" i="1" s="1"/>
  <c r="K155" i="1"/>
  <c r="J155" i="1"/>
  <c r="I155" i="1"/>
  <c r="I154" i="1" s="1"/>
  <c r="H155" i="1"/>
  <c r="H154" i="1" s="1"/>
  <c r="G155" i="1"/>
  <c r="F155" i="1"/>
  <c r="E155" i="1"/>
  <c r="Q155" i="1" s="1"/>
  <c r="P154" i="1"/>
  <c r="O154" i="1"/>
  <c r="N154" i="1"/>
  <c r="K154" i="1"/>
  <c r="J154" i="1"/>
  <c r="G154" i="1"/>
  <c r="F154" i="1"/>
  <c r="Q153" i="1"/>
  <c r="P152" i="1"/>
  <c r="P151" i="1" s="1"/>
  <c r="O152" i="1"/>
  <c r="O151" i="1" s="1"/>
  <c r="N152" i="1"/>
  <c r="M152" i="1"/>
  <c r="L152" i="1"/>
  <c r="L151" i="1" s="1"/>
  <c r="K152" i="1"/>
  <c r="K151" i="1" s="1"/>
  <c r="J152" i="1"/>
  <c r="I152" i="1"/>
  <c r="H152" i="1"/>
  <c r="H151" i="1" s="1"/>
  <c r="G152" i="1"/>
  <c r="G151" i="1" s="1"/>
  <c r="F152" i="1"/>
  <c r="E152" i="1"/>
  <c r="Q152" i="1" s="1"/>
  <c r="N151" i="1"/>
  <c r="M151" i="1"/>
  <c r="J151" i="1"/>
  <c r="I151" i="1"/>
  <c r="F151" i="1"/>
  <c r="E151" i="1"/>
  <c r="Q151" i="1" s="1"/>
  <c r="Q150" i="1"/>
  <c r="L149" i="1"/>
  <c r="K149" i="1"/>
  <c r="J149" i="1"/>
  <c r="I149" i="1"/>
  <c r="H149" i="1"/>
  <c r="G149" i="1"/>
  <c r="F149" i="1"/>
  <c r="E149" i="1"/>
  <c r="Q149" i="1" s="1"/>
  <c r="Q148" i="1"/>
  <c r="Q147" i="1"/>
  <c r="Q146" i="1"/>
  <c r="Q145" i="1"/>
  <c r="Q144" i="1"/>
  <c r="Q143" i="1"/>
  <c r="P142" i="1"/>
  <c r="O142" i="1"/>
  <c r="N142" i="1"/>
  <c r="N132" i="1" s="1"/>
  <c r="N127" i="1" s="1"/>
  <c r="M142" i="1"/>
  <c r="L142" i="1"/>
  <c r="K142" i="1"/>
  <c r="J142" i="1"/>
  <c r="J132" i="1" s="1"/>
  <c r="I142" i="1"/>
  <c r="H142" i="1"/>
  <c r="G142" i="1"/>
  <c r="F142" i="1"/>
  <c r="F132" i="1" s="1"/>
  <c r="E142" i="1"/>
  <c r="Q142" i="1" s="1"/>
  <c r="Q141" i="1"/>
  <c r="P140" i="1"/>
  <c r="O140" i="1"/>
  <c r="N140" i="1"/>
  <c r="M140" i="1"/>
  <c r="L140" i="1"/>
  <c r="K140" i="1"/>
  <c r="J140" i="1"/>
  <c r="I140" i="1"/>
  <c r="H140" i="1"/>
  <c r="E140" i="1"/>
  <c r="Q140" i="1" s="1"/>
  <c r="Q139" i="1"/>
  <c r="P138" i="1"/>
  <c r="O138" i="1"/>
  <c r="N138" i="1"/>
  <c r="M138" i="1"/>
  <c r="L138" i="1"/>
  <c r="K138" i="1"/>
  <c r="J138" i="1"/>
  <c r="I138" i="1"/>
  <c r="H138" i="1"/>
  <c r="E138" i="1"/>
  <c r="Q138" i="1" s="1"/>
  <c r="Q137" i="1"/>
  <c r="E136" i="1"/>
  <c r="Q136" i="1" s="1"/>
  <c r="Q135" i="1"/>
  <c r="Q134" i="1"/>
  <c r="P133" i="1"/>
  <c r="P132" i="1" s="1"/>
  <c r="O133" i="1"/>
  <c r="O132" i="1" s="1"/>
  <c r="N133" i="1"/>
  <c r="M133" i="1"/>
  <c r="L133" i="1"/>
  <c r="L132" i="1" s="1"/>
  <c r="K133" i="1"/>
  <c r="K132" i="1" s="1"/>
  <c r="J133" i="1"/>
  <c r="I133" i="1"/>
  <c r="H133" i="1"/>
  <c r="H132" i="1" s="1"/>
  <c r="G133" i="1"/>
  <c r="G132" i="1" s="1"/>
  <c r="F133" i="1"/>
  <c r="E133" i="1"/>
  <c r="Q133" i="1" s="1"/>
  <c r="M132" i="1"/>
  <c r="I132" i="1"/>
  <c r="E132" i="1"/>
  <c r="Q132" i="1" s="1"/>
  <c r="Q131" i="1"/>
  <c r="P130" i="1"/>
  <c r="O130" i="1"/>
  <c r="O127" i="1" s="1"/>
  <c r="N130" i="1"/>
  <c r="M130" i="1"/>
  <c r="L130" i="1"/>
  <c r="K130" i="1"/>
  <c r="K127" i="1" s="1"/>
  <c r="J130" i="1"/>
  <c r="I130" i="1"/>
  <c r="H130" i="1"/>
  <c r="G130" i="1"/>
  <c r="G127" i="1" s="1"/>
  <c r="F130" i="1"/>
  <c r="E130" i="1"/>
  <c r="Q130" i="1" s="1"/>
  <c r="Q129" i="1"/>
  <c r="P128" i="1"/>
  <c r="P127" i="1" s="1"/>
  <c r="O128" i="1"/>
  <c r="N128" i="1"/>
  <c r="M128" i="1"/>
  <c r="M127" i="1" s="1"/>
  <c r="L128" i="1"/>
  <c r="L127" i="1" s="1"/>
  <c r="K128" i="1"/>
  <c r="J128" i="1"/>
  <c r="I128" i="1"/>
  <c r="I127" i="1" s="1"/>
  <c r="H128" i="1"/>
  <c r="H127" i="1" s="1"/>
  <c r="G128" i="1"/>
  <c r="F128" i="1"/>
  <c r="E128" i="1"/>
  <c r="Q128" i="1" s="1"/>
  <c r="J127" i="1"/>
  <c r="F127" i="1"/>
  <c r="Q126" i="1"/>
  <c r="Q125" i="1"/>
  <c r="Q124" i="1"/>
  <c r="Q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Q122" i="1" s="1"/>
  <c r="Q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Q120" i="1" s="1"/>
  <c r="Q119" i="1"/>
  <c r="Q118" i="1"/>
  <c r="Q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Q116" i="1" s="1"/>
  <c r="Q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Q114" i="1" s="1"/>
  <c r="Q113" i="1"/>
  <c r="Q112" i="1"/>
  <c r="Q111" i="1"/>
  <c r="Q110" i="1"/>
  <c r="Q109" i="1"/>
  <c r="Q108" i="1"/>
  <c r="Q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Q106" i="1" s="1"/>
  <c r="Q105" i="1"/>
  <c r="Q104" i="1"/>
  <c r="Q103" i="1"/>
  <c r="Q102" i="1"/>
  <c r="Q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Q100" i="1" s="1"/>
  <c r="Q99" i="1"/>
  <c r="Q98" i="1"/>
  <c r="Q97" i="1"/>
  <c r="Q96" i="1"/>
  <c r="Q95" i="1"/>
  <c r="Q94" i="1"/>
  <c r="P93" i="1"/>
  <c r="O93" i="1"/>
  <c r="N93" i="1"/>
  <c r="M93" i="1"/>
  <c r="L93" i="1"/>
  <c r="K93" i="1"/>
  <c r="J93" i="1"/>
  <c r="I93" i="1"/>
  <c r="H93" i="1"/>
  <c r="G93" i="1"/>
  <c r="F93" i="1"/>
  <c r="E93" i="1"/>
  <c r="Q93" i="1" s="1"/>
  <c r="Q92" i="1"/>
  <c r="Q91" i="1"/>
  <c r="Q90" i="1"/>
  <c r="Q89" i="1"/>
  <c r="Q88" i="1"/>
  <c r="Q87" i="1"/>
  <c r="Q86" i="1"/>
  <c r="P85" i="1"/>
  <c r="O85" i="1"/>
  <c r="N85" i="1"/>
  <c r="M85" i="1"/>
  <c r="L85" i="1"/>
  <c r="K85" i="1"/>
  <c r="J85" i="1"/>
  <c r="I85" i="1"/>
  <c r="H85" i="1"/>
  <c r="G85" i="1"/>
  <c r="F85" i="1"/>
  <c r="E85" i="1"/>
  <c r="Q85" i="1" s="1"/>
  <c r="Q84" i="1"/>
  <c r="Q83" i="1"/>
  <c r="Q82" i="1"/>
  <c r="Q81" i="1"/>
  <c r="Q80" i="1"/>
  <c r="Q79" i="1"/>
  <c r="Q78" i="1"/>
  <c r="P77" i="1"/>
  <c r="P76" i="1" s="1"/>
  <c r="O77" i="1"/>
  <c r="O76" i="1" s="1"/>
  <c r="N77" i="1"/>
  <c r="M77" i="1"/>
  <c r="L77" i="1"/>
  <c r="L76" i="1" s="1"/>
  <c r="K77" i="1"/>
  <c r="K76" i="1" s="1"/>
  <c r="J77" i="1"/>
  <c r="I77" i="1"/>
  <c r="H77" i="1"/>
  <c r="H76" i="1" s="1"/>
  <c r="G77" i="1"/>
  <c r="G76" i="1" s="1"/>
  <c r="F77" i="1"/>
  <c r="E77" i="1"/>
  <c r="Q77" i="1" s="1"/>
  <c r="N76" i="1"/>
  <c r="M76" i="1"/>
  <c r="J76" i="1"/>
  <c r="I76" i="1"/>
  <c r="F76" i="1"/>
  <c r="E76" i="1"/>
  <c r="Q75" i="1"/>
  <c r="Q74" i="1"/>
  <c r="Q73" i="1"/>
  <c r="Q72" i="1"/>
  <c r="Q71" i="1"/>
  <c r="Q70" i="1"/>
  <c r="Q69" i="1"/>
  <c r="Q68" i="1"/>
  <c r="P67" i="1"/>
  <c r="O67" i="1"/>
  <c r="N67" i="1"/>
  <c r="M67" i="1"/>
  <c r="L67" i="1"/>
  <c r="K67" i="1"/>
  <c r="J67" i="1"/>
  <c r="I67" i="1"/>
  <c r="H67" i="1"/>
  <c r="G67" i="1"/>
  <c r="F67" i="1"/>
  <c r="E67" i="1"/>
  <c r="Q67" i="1" s="1"/>
  <c r="Q66" i="1"/>
  <c r="Q65" i="1"/>
  <c r="Q64" i="1"/>
  <c r="Q63" i="1"/>
  <c r="P62" i="1"/>
  <c r="O62" i="1"/>
  <c r="N62" i="1"/>
  <c r="M62" i="1"/>
  <c r="L62" i="1"/>
  <c r="K62" i="1"/>
  <c r="J62" i="1"/>
  <c r="I62" i="1"/>
  <c r="H62" i="1"/>
  <c r="G62" i="1"/>
  <c r="F62" i="1"/>
  <c r="E62" i="1"/>
  <c r="Q62" i="1" s="1"/>
  <c r="Q61" i="1"/>
  <c r="P60" i="1"/>
  <c r="O60" i="1"/>
  <c r="N60" i="1"/>
  <c r="M60" i="1"/>
  <c r="L60" i="1"/>
  <c r="K60" i="1"/>
  <c r="J60" i="1"/>
  <c r="I60" i="1"/>
  <c r="H60" i="1"/>
  <c r="G60" i="1"/>
  <c r="F60" i="1"/>
  <c r="E60" i="1"/>
  <c r="Q60" i="1" s="1"/>
  <c r="Q59" i="1"/>
  <c r="Q58" i="1"/>
  <c r="Q57" i="1"/>
  <c r="Q56" i="1"/>
  <c r="Q55" i="1"/>
  <c r="Q54" i="1"/>
  <c r="P53" i="1"/>
  <c r="O53" i="1"/>
  <c r="N53" i="1"/>
  <c r="M53" i="1"/>
  <c r="L53" i="1"/>
  <c r="K53" i="1"/>
  <c r="J53" i="1"/>
  <c r="I53" i="1"/>
  <c r="H53" i="1"/>
  <c r="G53" i="1"/>
  <c r="F53" i="1"/>
  <c r="E53" i="1"/>
  <c r="Q53" i="1" s="1"/>
  <c r="Q52" i="1"/>
  <c r="Q51" i="1"/>
  <c r="Q50" i="1"/>
  <c r="Q49" i="1"/>
  <c r="Q48" i="1"/>
  <c r="Q47" i="1"/>
  <c r="Q46" i="1"/>
  <c r="P45" i="1"/>
  <c r="O45" i="1"/>
  <c r="N45" i="1"/>
  <c r="M45" i="1"/>
  <c r="L45" i="1"/>
  <c r="K45" i="1"/>
  <c r="J45" i="1"/>
  <c r="I45" i="1"/>
  <c r="H45" i="1"/>
  <c r="G45" i="1"/>
  <c r="F45" i="1"/>
  <c r="E45" i="1"/>
  <c r="Q45" i="1" s="1"/>
  <c r="Q44" i="1"/>
  <c r="P43" i="1"/>
  <c r="O43" i="1"/>
  <c r="N43" i="1"/>
  <c r="M43" i="1"/>
  <c r="L43" i="1"/>
  <c r="K43" i="1"/>
  <c r="J43" i="1"/>
  <c r="I43" i="1"/>
  <c r="H43" i="1"/>
  <c r="G43" i="1"/>
  <c r="F43" i="1"/>
  <c r="E43" i="1"/>
  <c r="Q43" i="1" s="1"/>
  <c r="Q42" i="1"/>
  <c r="Q41" i="1"/>
  <c r="P40" i="1"/>
  <c r="O40" i="1"/>
  <c r="N40" i="1"/>
  <c r="M40" i="1"/>
  <c r="M33" i="1" s="1"/>
  <c r="L40" i="1"/>
  <c r="K40" i="1"/>
  <c r="J40" i="1"/>
  <c r="I40" i="1"/>
  <c r="I33" i="1" s="1"/>
  <c r="H40" i="1"/>
  <c r="G40" i="1"/>
  <c r="F40" i="1"/>
  <c r="E40" i="1"/>
  <c r="E33" i="1" s="1"/>
  <c r="Q39" i="1"/>
  <c r="Q38" i="1"/>
  <c r="Q37" i="1"/>
  <c r="Q36" i="1"/>
  <c r="Q35" i="1"/>
  <c r="P34" i="1"/>
  <c r="O34" i="1"/>
  <c r="O33" i="1" s="1"/>
  <c r="N34" i="1"/>
  <c r="N33" i="1" s="1"/>
  <c r="M34" i="1"/>
  <c r="L34" i="1"/>
  <c r="K34" i="1"/>
  <c r="K33" i="1" s="1"/>
  <c r="J34" i="1"/>
  <c r="J33" i="1" s="1"/>
  <c r="I34" i="1"/>
  <c r="H34" i="1"/>
  <c r="G34" i="1"/>
  <c r="G33" i="1" s="1"/>
  <c r="F34" i="1"/>
  <c r="F33" i="1" s="1"/>
  <c r="E34" i="1"/>
  <c r="Q34" i="1" s="1"/>
  <c r="P33" i="1"/>
  <c r="L33" i="1"/>
  <c r="H33" i="1"/>
  <c r="Q32" i="1"/>
  <c r="P31" i="1"/>
  <c r="O31" i="1"/>
  <c r="N31" i="1"/>
  <c r="M31" i="1"/>
  <c r="L31" i="1"/>
  <c r="K31" i="1"/>
  <c r="J31" i="1"/>
  <c r="I31" i="1"/>
  <c r="H31" i="1"/>
  <c r="G31" i="1"/>
  <c r="F31" i="1"/>
  <c r="E31" i="1"/>
  <c r="Q31" i="1" s="1"/>
  <c r="Q30" i="1"/>
  <c r="Q29" i="1"/>
  <c r="Q28" i="1"/>
  <c r="Q27" i="1"/>
  <c r="Q26" i="1"/>
  <c r="P25" i="1"/>
  <c r="O25" i="1"/>
  <c r="N25" i="1"/>
  <c r="M25" i="1"/>
  <c r="L25" i="1"/>
  <c r="K25" i="1"/>
  <c r="J25" i="1"/>
  <c r="I25" i="1"/>
  <c r="H25" i="1"/>
  <c r="G25" i="1"/>
  <c r="F25" i="1"/>
  <c r="E25" i="1"/>
  <c r="Q25" i="1" s="1"/>
  <c r="Q24" i="1"/>
  <c r="Q23" i="1"/>
  <c r="Q22" i="1"/>
  <c r="Q21" i="1"/>
  <c r="P20" i="1"/>
  <c r="O20" i="1"/>
  <c r="N20" i="1"/>
  <c r="M20" i="1"/>
  <c r="L20" i="1"/>
  <c r="K20" i="1"/>
  <c r="J20" i="1"/>
  <c r="I20" i="1"/>
  <c r="H20" i="1"/>
  <c r="G20" i="1"/>
  <c r="F20" i="1"/>
  <c r="E20" i="1"/>
  <c r="Q20" i="1" s="1"/>
  <c r="Q19" i="1"/>
  <c r="Q18" i="1"/>
  <c r="Q17" i="1"/>
  <c r="Q16" i="1"/>
  <c r="P15" i="1"/>
  <c r="O15" i="1"/>
  <c r="N15" i="1"/>
  <c r="M15" i="1"/>
  <c r="L15" i="1"/>
  <c r="K15" i="1"/>
  <c r="J15" i="1"/>
  <c r="I15" i="1"/>
  <c r="H15" i="1"/>
  <c r="G15" i="1"/>
  <c r="F15" i="1"/>
  <c r="E15" i="1"/>
  <c r="Q15" i="1" s="1"/>
  <c r="Q14" i="1"/>
  <c r="P13" i="1"/>
  <c r="P10" i="1" s="1"/>
  <c r="P162" i="1" s="1"/>
  <c r="O13" i="1"/>
  <c r="N13" i="1"/>
  <c r="M13" i="1"/>
  <c r="L13" i="1"/>
  <c r="L10" i="1" s="1"/>
  <c r="L162" i="1" s="1"/>
  <c r="K13" i="1"/>
  <c r="J13" i="1"/>
  <c r="I13" i="1"/>
  <c r="H13" i="1"/>
  <c r="H10" i="1" s="1"/>
  <c r="H162" i="1" s="1"/>
  <c r="G13" i="1"/>
  <c r="F13" i="1"/>
  <c r="E13" i="1"/>
  <c r="Q13" i="1" s="1"/>
  <c r="Q12" i="1"/>
  <c r="P11" i="1"/>
  <c r="O11" i="1"/>
  <c r="N11" i="1"/>
  <c r="N10" i="1" s="1"/>
  <c r="M11" i="1"/>
  <c r="M10" i="1" s="1"/>
  <c r="M162" i="1" s="1"/>
  <c r="L11" i="1"/>
  <c r="K11" i="1"/>
  <c r="J11" i="1"/>
  <c r="J10" i="1" s="1"/>
  <c r="I11" i="1"/>
  <c r="I10" i="1" s="1"/>
  <c r="I162" i="1" s="1"/>
  <c r="H11" i="1"/>
  <c r="G11" i="1"/>
  <c r="F11" i="1"/>
  <c r="F10" i="1" s="1"/>
  <c r="E11" i="1"/>
  <c r="E10" i="1" s="1"/>
  <c r="O10" i="1"/>
  <c r="O162" i="1" s="1"/>
  <c r="K10" i="1"/>
  <c r="G10" i="1"/>
  <c r="G162" i="1" s="1"/>
  <c r="Q33" i="1" l="1"/>
  <c r="Q10" i="1"/>
  <c r="N162" i="1"/>
  <c r="Q76" i="1"/>
  <c r="F162" i="1"/>
  <c r="J162" i="1"/>
  <c r="K162" i="1"/>
  <c r="Q11" i="1"/>
  <c r="E127" i="1"/>
  <c r="Q127" i="1" s="1"/>
  <c r="E154" i="1"/>
  <c r="Q154" i="1" s="1"/>
  <c r="E157" i="1"/>
  <c r="Q157" i="1" s="1"/>
  <c r="Q40" i="1"/>
  <c r="E162" i="1" l="1"/>
  <c r="Q162" i="1"/>
</calcChain>
</file>

<file path=xl/sharedStrings.xml><?xml version="1.0" encoding="utf-8"?>
<sst xmlns="http://schemas.openxmlformats.org/spreadsheetml/2006/main" count="308" uniqueCount="295">
  <si>
    <t>COMISION MUNICIPAL DE AGUA POTABLE Y ALCANTARILLADO DEL MUNICIPIO DE VICTORIA, TAMAULIPAS</t>
  </si>
  <si>
    <t xml:space="preserve"> </t>
  </si>
  <si>
    <t>ESTADO ANALITICO MENSUAL DE EGRESOS DEVENGADOS</t>
  </si>
  <si>
    <t>CLASIFICACION POR OBJETO DEL GASTO CAPITULO DEL GASTO (CAPITULO, CONCEPTO Y PARTIDA)</t>
  </si>
  <si>
    <t>DEL 1 DE ENERO AL 30 DE JUNIO DE 2022</t>
  </si>
  <si>
    <t>CAPITULO/CONCEPTO/PARTIDA ESPECIFICA</t>
  </si>
  <si>
    <t>EGRESOS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</si>
  <si>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</si>
  <si>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</si>
  <si>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</si>
  <si>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</si>
  <si>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</si>
  <si>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</si>
  <si>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</si>
  <si>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</si>
  <si>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</si>
  <si>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</si>
  <si>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</si>
  <si>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</si>
  <si>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</si>
  <si>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SERVICIOS PERSONALES</t>
  </si>
  <si>
    <t>1100</t>
  </si>
  <si>
    <t>REMUNERACIONES AL PERSONAL DE CARÁCTER PERMANENTE</t>
  </si>
  <si>
    <t>1130</t>
  </si>
  <si>
    <t xml:space="preserve">  Sueldos base al personal permanente</t>
  </si>
  <si>
    <t>1200</t>
  </si>
  <si>
    <t>REMUNERACIONES AL PERSONAL DE CARÁCTER TRANSITORIO</t>
  </si>
  <si>
    <t>1220</t>
  </si>
  <si>
    <t xml:space="preserve">  Sueldos base al personal eventual</t>
  </si>
  <si>
    <t>1300</t>
  </si>
  <si>
    <t>REMUNERACIONES ADICIONALES Y ESPECIALES</t>
  </si>
  <si>
    <t>1310</t>
  </si>
  <si>
    <t xml:space="preserve">  Primas por años de servicios efectivos prestados</t>
  </si>
  <si>
    <t>1320</t>
  </si>
  <si>
    <t xml:space="preserve">  Primas de vacaciones, dominical y gratificación de fin de año</t>
  </si>
  <si>
    <t>1330</t>
  </si>
  <si>
    <t xml:space="preserve">  Horas extraordinarias</t>
  </si>
  <si>
    <t>1340</t>
  </si>
  <si>
    <t xml:space="preserve">  Compensaciones</t>
  </si>
  <si>
    <t>1400</t>
  </si>
  <si>
    <t>SEGURIDAD SOCIAL</t>
  </si>
  <si>
    <t>1410</t>
  </si>
  <si>
    <t xml:space="preserve">  Aportaciones de seguridad social</t>
  </si>
  <si>
    <t>1420</t>
  </si>
  <si>
    <t xml:space="preserve">  Aportaciones a fondos de vivienda</t>
  </si>
  <si>
    <t xml:space="preserve">  Aportaciones al sistema para el retiro</t>
  </si>
  <si>
    <t>1440</t>
  </si>
  <si>
    <t xml:space="preserve">  Aportaciones para seguros</t>
  </si>
  <si>
    <t>1500</t>
  </si>
  <si>
    <t>OTRAS PRESTACIONES SOCIALES Y ECONÓMICAS</t>
  </si>
  <si>
    <t>1510</t>
  </si>
  <si>
    <t xml:space="preserve">  Cuotas para el fondo de ahorro y fondo de trabajo</t>
  </si>
  <si>
    <t>1520</t>
  </si>
  <si>
    <t xml:space="preserve">  Indemnizaciones</t>
  </si>
  <si>
    <t xml:space="preserve">  Prestaciones y haberes de retiro</t>
  </si>
  <si>
    <t xml:space="preserve">  Prestaciones contractuales</t>
  </si>
  <si>
    <t xml:space="preserve">  Otras prestaciones sociales y económicas</t>
  </si>
  <si>
    <t>1700</t>
  </si>
  <si>
    <t>PAGO DE ESTÍMULOS A SERVIDORES PÚBLICOS</t>
  </si>
  <si>
    <t>1710</t>
  </si>
  <si>
    <t xml:space="preserve">  Estímulos</t>
  </si>
  <si>
    <t>MATERIALES Y SUMINISTROS</t>
  </si>
  <si>
    <t>2100</t>
  </si>
  <si>
    <t>MATERIALES DE ADMINISTRACIÓN, EMISIÓN DE DOCUMENTOS Y ARTÍCULOS OFICIALES</t>
  </si>
  <si>
    <t>2110</t>
  </si>
  <si>
    <t xml:space="preserve">  Materiales, útiles y equipos menores de oficina</t>
  </si>
  <si>
    <t>2120</t>
  </si>
  <si>
    <t xml:space="preserve">  Materiales y útiles de impresión y reproducción</t>
  </si>
  <si>
    <t>2140</t>
  </si>
  <si>
    <t xml:space="preserve">  Materiales, útiles y equipos menores de tecnologías de la información y comunicaciones</t>
  </si>
  <si>
    <t>2150</t>
  </si>
  <si>
    <t xml:space="preserve">  Material impreso e información digital</t>
  </si>
  <si>
    <t>2160</t>
  </si>
  <si>
    <t xml:space="preserve">  Material de limpieza</t>
  </si>
  <si>
    <t>2200</t>
  </si>
  <si>
    <t>ALIMENTOS Y UTENSILIOS</t>
  </si>
  <si>
    <t>2210</t>
  </si>
  <si>
    <t xml:space="preserve">  Productos alimenticios para personas</t>
  </si>
  <si>
    <t xml:space="preserve">  Utensilios para el servicio de alimentación</t>
  </si>
  <si>
    <t>2300</t>
  </si>
  <si>
    <t>MATERIAS PRIMAS Y MATERIALES DE PRODUCCIÓN Y COMERCIALIZACIÓN</t>
  </si>
  <si>
    <t>2390</t>
  </si>
  <si>
    <t xml:space="preserve">  Otros productos adquiridos como materia prima</t>
  </si>
  <si>
    <t>2400</t>
  </si>
  <si>
    <t>MATERIALES Y ARTÍCULOS DE CONSTRUCCIÓN Y DE REPARACIÓN</t>
  </si>
  <si>
    <t>2410</t>
  </si>
  <si>
    <t xml:space="preserve">  Productos minerales no metálicos</t>
  </si>
  <si>
    <t>2420</t>
  </si>
  <si>
    <t xml:space="preserve">  Cemento y productos de concreto</t>
  </si>
  <si>
    <t>2430</t>
  </si>
  <si>
    <t xml:space="preserve">  Cal, yeso y productos de yeso</t>
  </si>
  <si>
    <t xml:space="preserve">  Vidrio y productos de vidrio</t>
  </si>
  <si>
    <t>2460</t>
  </si>
  <si>
    <t xml:space="preserve">  Material eléctrico y electrónico</t>
  </si>
  <si>
    <t>2470</t>
  </si>
  <si>
    <t xml:space="preserve">  Artículos metálicos para la construcción</t>
  </si>
  <si>
    <t>2490</t>
  </si>
  <si>
    <t xml:space="preserve">  Otros materiales y artículos de construcción y reparación</t>
  </si>
  <si>
    <t>2500</t>
  </si>
  <si>
    <t>PRODUCTOS QUÍMICOS, FARMACÉUTICOS Y DE LABORATORIO</t>
  </si>
  <si>
    <t xml:space="preserve"> Productos químicos básicos</t>
  </si>
  <si>
    <t xml:space="preserve"> Medicinas y productos farmacéuticos</t>
  </si>
  <si>
    <t>2540</t>
  </si>
  <si>
    <t xml:space="preserve">  Materiales, accesorios y suministros médicos</t>
  </si>
  <si>
    <t>2550</t>
  </si>
  <si>
    <t xml:space="preserve">  Materiales, accesorios y suministros de laboratorio</t>
  </si>
  <si>
    <t>2560</t>
  </si>
  <si>
    <t xml:space="preserve">  Fibras sintéticas, hules, plásticos y derivados</t>
  </si>
  <si>
    <t>2590</t>
  </si>
  <si>
    <t xml:space="preserve">  Otros productos químicos</t>
  </si>
  <si>
    <t>2600</t>
  </si>
  <si>
    <t>COMBUSTIBLES, LUBRICANTES Y ADITIVOS</t>
  </si>
  <si>
    <t>2610</t>
  </si>
  <si>
    <t xml:space="preserve">  Combustibles, lubricantes y aditivos</t>
  </si>
  <si>
    <t>2700</t>
  </si>
  <si>
    <t>VESTUARIO, BLANCOS, PRENDAS DE PROTECCIÓN Y ARTÍCULOS DEPORTIVOS</t>
  </si>
  <si>
    <t>2710</t>
  </si>
  <si>
    <t xml:space="preserve">  Vestuario y uniformes</t>
  </si>
  <si>
    <t>2720</t>
  </si>
  <si>
    <t xml:space="preserve">  Prendas de seguridad y protección personal</t>
  </si>
  <si>
    <t xml:space="preserve">  Productos textiles</t>
  </si>
  <si>
    <t>2750</t>
  </si>
  <si>
    <t xml:space="preserve">  Blancos y otros productos textiles, excepto prendas de vestir</t>
  </si>
  <si>
    <t>2900</t>
  </si>
  <si>
    <t>HERRAMIENTAS, REFACCIONES Y ACCESORIOS MENORES</t>
  </si>
  <si>
    <t>2910</t>
  </si>
  <si>
    <t xml:space="preserve">  Herramientas menores</t>
  </si>
  <si>
    <t>2920</t>
  </si>
  <si>
    <t xml:space="preserve">  Refacciones y accesorios menores de edificios</t>
  </si>
  <si>
    <t>2930</t>
  </si>
  <si>
    <t xml:space="preserve">  Refacciones y accesorios menores de mobiliario y equipo de administración, educacional y recreativo</t>
  </si>
  <si>
    <t>2940</t>
  </si>
  <si>
    <t xml:space="preserve">  Refacciones y accesorios menores de equipo de cómputo y tecnologías de la información</t>
  </si>
  <si>
    <t>2950</t>
  </si>
  <si>
    <t xml:space="preserve">  Refacciones y accesorios menores de equipo e instrumental médico y de laboratorio</t>
  </si>
  <si>
    <t>2960</t>
  </si>
  <si>
    <t xml:space="preserve">  Refacciones y accesorios menores de equipo de transporte</t>
  </si>
  <si>
    <t>2980</t>
  </si>
  <si>
    <t xml:space="preserve">  Refacciones y accesorios menores de maquinaria y otros equipos</t>
  </si>
  <si>
    <t>2990</t>
  </si>
  <si>
    <t xml:space="preserve">  Refacciones y accesorios menores otros bienes muebles</t>
  </si>
  <si>
    <t>SERVICIOS GENERALES</t>
  </si>
  <si>
    <t>3100</t>
  </si>
  <si>
    <t>SERVICIOS BÁSICOS</t>
  </si>
  <si>
    <t>3110</t>
  </si>
  <si>
    <t xml:space="preserve">  Energía eléctrica</t>
  </si>
  <si>
    <t>3120</t>
  </si>
  <si>
    <t xml:space="preserve">  Gas</t>
  </si>
  <si>
    <t>3130</t>
  </si>
  <si>
    <t xml:space="preserve">  Agua</t>
  </si>
  <si>
    <t>3140</t>
  </si>
  <si>
    <t xml:space="preserve">  Telefonía tradicional</t>
  </si>
  <si>
    <t>3150</t>
  </si>
  <si>
    <t xml:space="preserve">  Telefonía celular</t>
  </si>
  <si>
    <t>3170</t>
  </si>
  <si>
    <t xml:space="preserve">  Servicios de acceso de Internet, redes y procesamiento de información</t>
  </si>
  <si>
    <t>3180</t>
  </si>
  <si>
    <t xml:space="preserve">  Servicios postales y telegráficos</t>
  </si>
  <si>
    <t>3200</t>
  </si>
  <si>
    <t>SERVICIOS DE ARRENDAMIENTO</t>
  </si>
  <si>
    <t>3210</t>
  </si>
  <si>
    <t xml:space="preserve">  Arrendamiento de terrenos</t>
  </si>
  <si>
    <t>3220</t>
  </si>
  <si>
    <t xml:space="preserve">  Arrendamiento de edificios</t>
  </si>
  <si>
    <t>3230</t>
  </si>
  <si>
    <t xml:space="preserve">  Arrendamiento de mobiliario y equipo de administración, educacional y recreativo</t>
  </si>
  <si>
    <t>3250</t>
  </si>
  <si>
    <t xml:space="preserve">  Arrendamiento de equipo de transporte</t>
  </si>
  <si>
    <t>3260</t>
  </si>
  <si>
    <t xml:space="preserve">  Arrendamiento de maquinaria, otros equipos y herramientas</t>
  </si>
  <si>
    <t>3270</t>
  </si>
  <si>
    <t xml:space="preserve">  Arrendamiento de activos intangibles</t>
  </si>
  <si>
    <t>3290</t>
  </si>
  <si>
    <t xml:space="preserve">  Otros arrendamientos</t>
  </si>
  <si>
    <t>3300</t>
  </si>
  <si>
    <t>SERVICIOS PROFESIONALES, CIENTÍFICOS, TÉCNICOS Y OTROS SERVICIOS</t>
  </si>
  <si>
    <t>3310</t>
  </si>
  <si>
    <t xml:space="preserve">  Servicios legales, de contabilidad, auditoría y relacionados</t>
  </si>
  <si>
    <t>3320</t>
  </si>
  <si>
    <t xml:space="preserve">  Servicios de diseño, arquitectura, ingeniería y actividades relacionadas</t>
  </si>
  <si>
    <t>3330</t>
  </si>
  <si>
    <t xml:space="preserve">  Servicios de consultoría administrativa, procesos, técnica y en tecnologías de la información</t>
  </si>
  <si>
    <t>3340</t>
  </si>
  <si>
    <t xml:space="preserve">  Servicios de capacitación</t>
  </si>
  <si>
    <t xml:space="preserve">  Servicios de apoyo administrativo, traducción, fotocopiado e impresión</t>
  </si>
  <si>
    <t>3380</t>
  </si>
  <si>
    <t xml:space="preserve">  Servicios de vigilancia</t>
  </si>
  <si>
    <t>3400</t>
  </si>
  <si>
    <t>SERVICIOS FINANCIEROS, BANCARIOS Y COMERCIALES</t>
  </si>
  <si>
    <t>3410</t>
  </si>
  <si>
    <t xml:space="preserve">  Servicios financieros y bancarios</t>
  </si>
  <si>
    <t>3430</t>
  </si>
  <si>
    <t xml:space="preserve">  Servicios de recaudación, traslado y custodia de valores</t>
  </si>
  <si>
    <t>3450</t>
  </si>
  <si>
    <t xml:space="preserve">  Seguro de bienes patrimoniales</t>
  </si>
  <si>
    <t xml:space="preserve"> Fletes y maniobras</t>
  </si>
  <si>
    <t xml:space="preserve">  Servicios financieros, bancarios y comerciales integrales</t>
  </si>
  <si>
    <t>3500</t>
  </si>
  <si>
    <t>SERVICIOS DE INSTALACIÓN, REPARACIÓN, MANTENIMIENTO Y CONSERVACIÓN</t>
  </si>
  <si>
    <t>3510</t>
  </si>
  <si>
    <t xml:space="preserve">  Conservación y mantenimiento menor de inmuebles</t>
  </si>
  <si>
    <t>3520</t>
  </si>
  <si>
    <t xml:space="preserve">  Instalación, reparación y mantenimiento de mobiliario y equipo de administración, educacional y recreativo</t>
  </si>
  <si>
    <t>3530</t>
  </si>
  <si>
    <t xml:space="preserve">  Instalación, reparación y mantenimiento de equipo de cómputo y tecnología de la información</t>
  </si>
  <si>
    <t xml:space="preserve">  Instalación, reparación y mantenimiento de equipo e instrumental médico y de laboratorio</t>
  </si>
  <si>
    <t>3550</t>
  </si>
  <si>
    <t xml:space="preserve">  Reparación y mantenimiento de equipo de transporte</t>
  </si>
  <si>
    <t>3570</t>
  </si>
  <si>
    <t xml:space="preserve">  Instalación, reparación y mantenimiento de maquinaria, otros equipos y herramienta</t>
  </si>
  <si>
    <t xml:space="preserve">  Servicios de jardinería y fumigación</t>
  </si>
  <si>
    <t>3600</t>
  </si>
  <si>
    <t>SERVICIOS DE COMUNICACIÓN SOCIAL Y PUBLICIDAD</t>
  </si>
  <si>
    <t xml:space="preserve">  Difusión por radio, televisión y otros medios de mensajes comerciales para promover la venta de bienes o servicios</t>
  </si>
  <si>
    <t>3700</t>
  </si>
  <si>
    <t>SERVICIOS DE TRASLADOS Y VIÁTICOS</t>
  </si>
  <si>
    <t>3710</t>
  </si>
  <si>
    <t xml:space="preserve">  Pasajes aéreos</t>
  </si>
  <si>
    <t>3720</t>
  </si>
  <si>
    <t xml:space="preserve">  Pasajes terrestres</t>
  </si>
  <si>
    <t>3750</t>
  </si>
  <si>
    <t xml:space="preserve">  Viáticos en el país</t>
  </si>
  <si>
    <t>3800</t>
  </si>
  <si>
    <t>SERVICIOS OFICIALES</t>
  </si>
  <si>
    <t>3820</t>
  </si>
  <si>
    <t xml:space="preserve">  Gastos de orden social y cultural</t>
  </si>
  <si>
    <t>3900</t>
  </si>
  <si>
    <t>OTROS SERVICIOS GENERALES</t>
  </si>
  <si>
    <t>3910</t>
  </si>
  <si>
    <t xml:space="preserve">  Servicios funerarios y de cementerios</t>
  </si>
  <si>
    <t>3920</t>
  </si>
  <si>
    <t xml:space="preserve">  Impuestos y derechos</t>
  </si>
  <si>
    <t>3950</t>
  </si>
  <si>
    <t xml:space="preserve">  Penas, multas, accesorios y actualizaciones</t>
  </si>
  <si>
    <t>3980</t>
  </si>
  <si>
    <t xml:space="preserve">  Impuesto sobre nóminas y otros que se deriven de una relación laboral</t>
  </si>
  <si>
    <t>TRANSFERENCIAS, ASIGNACIONES, SUBSIDIOS Y OTRAS AYUDAS</t>
  </si>
  <si>
    <t>4300</t>
  </si>
  <si>
    <t>SUBSIDIOS Y SUBVENCIONES</t>
  </si>
  <si>
    <t>4340</t>
  </si>
  <si>
    <t xml:space="preserve">  Subsidios a la prestación de servicios públicos</t>
  </si>
  <si>
    <t>4500</t>
  </si>
  <si>
    <t>PENSIONES Y JUBILACIONES</t>
  </si>
  <si>
    <t>4510</t>
  </si>
  <si>
    <t xml:space="preserve">  Pensiones</t>
  </si>
  <si>
    <t>BIENES MUEBLES, INMUEBLES E INTANGIBLES</t>
  </si>
  <si>
    <t>5100</t>
  </si>
  <si>
    <t>MOBILIARIO Y EQUIPO DE ADMINISTRACIÓN</t>
  </si>
  <si>
    <t>5110</t>
  </si>
  <si>
    <t xml:space="preserve">  Muebles de oficina y estantería</t>
  </si>
  <si>
    <t>5150</t>
  </si>
  <si>
    <t xml:space="preserve">  Equipo de cómputo y de tecnologías de la información</t>
  </si>
  <si>
    <t>5200</t>
  </si>
  <si>
    <t>MOBILIARIO Y EQUIPO EDUCACIONAL Y RECREATIVO</t>
  </si>
  <si>
    <t>5210</t>
  </si>
  <si>
    <t xml:space="preserve">  Equipos y aparatos audiovisuales</t>
  </si>
  <si>
    <t>5300</t>
  </si>
  <si>
    <t>EQUIPO E INSTRUMENTAL MÉDICO Y DE LABORATORIO</t>
  </si>
  <si>
    <t>5310</t>
  </si>
  <si>
    <t xml:space="preserve">  Equipo médico y de laboratorio</t>
  </si>
  <si>
    <t>5400</t>
  </si>
  <si>
    <t>VEHÍCULOS Y EQUIPO DE TRANSPORTE</t>
  </si>
  <si>
    <t>5410</t>
  </si>
  <si>
    <t xml:space="preserve">  Vehículos y equipo terrestre</t>
  </si>
  <si>
    <t>5600</t>
  </si>
  <si>
    <t>MAQUINARIA, OTROS EQUIPOS Y HERRAMIENTAS</t>
  </si>
  <si>
    <t>5620</t>
  </si>
  <si>
    <t xml:space="preserve">  Maquinaria y equipo industrial</t>
  </si>
  <si>
    <t>5640</t>
  </si>
  <si>
    <t xml:space="preserve">  Sistemas de aire acondicionado, calefacción y de refrigeración industrial y comercial</t>
  </si>
  <si>
    <t>5650</t>
  </si>
  <si>
    <t xml:space="preserve">  Equipo de comunicación y telecomunicación</t>
  </si>
  <si>
    <t xml:space="preserve">  Equipos de generación eléctrica, aparatos y accesorios eléctricos</t>
  </si>
  <si>
    <t xml:space="preserve"> Herramientas y máquinas-herramienta</t>
  </si>
  <si>
    <t>5690</t>
  </si>
  <si>
    <t xml:space="preserve">  Otros equipos</t>
  </si>
  <si>
    <t>5900</t>
  </si>
  <si>
    <t>ACTIVOS INTANGIBLES</t>
  </si>
  <si>
    <t>5970</t>
  </si>
  <si>
    <t xml:space="preserve">  Licencias informáticas e intelectuales</t>
  </si>
  <si>
    <t>INVERSIÓN PÚBLICA</t>
  </si>
  <si>
    <t>6200</t>
  </si>
  <si>
    <t>OBRA PÚBLICA EN BIENES PROPIOS</t>
  </si>
  <si>
    <t>6230</t>
  </si>
  <si>
    <t xml:space="preserve">  Construcción de obras para el abastecimiento de agua, petróleo, gas, electricidad y telecomunicaciones</t>
  </si>
  <si>
    <t>PARTICIPACIONES Y APORTACIONES</t>
  </si>
  <si>
    <t>8500</t>
  </si>
  <si>
    <t>CONVENIOS</t>
  </si>
  <si>
    <t>8510</t>
  </si>
  <si>
    <t xml:space="preserve">  Convenios de reasignación</t>
  </si>
  <si>
    <t>DEUDA PÚBLICA</t>
  </si>
  <si>
    <t>9900</t>
  </si>
  <si>
    <t>ADEUDOS DE EJERCICIOS FISCALES ANTERIORES (ADEFAS)</t>
  </si>
  <si>
    <t>9910</t>
  </si>
  <si>
    <t xml:space="preserve">  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</si>
</sst>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Montserrat"/>
    </font>
    <font>
      <sz val="11"/>
      <name val="Montserrat"/>
    </font>
    <font>
      <b/>
      <sz val="8"/>
      <name val="Montserrat"/>
    </font>
    <font>
      <b/>
      <sz val="11"/>
      <name val="Montserrat"/>
    </font>
    <font>
      <b/>
      <sz val="10"/>
      <name val="Montserrat"/>
    </font>
    <font>
      <b/>
      <sz val="9"/>
      <name val="Montserrat"/>
    </font>
    <font>
      <sz val="10"/>
      <name val="Montserrat"/>
    </font>
    <font>
      <b/>
      <sz val="13"/>
      <name val="Montserrat"/>
    </font>
    <font>
      <sz val="8"/>
      <name val="Montserrat"/>
    </font>
    <font>
      <sz val="9"/>
      <name val="Montserrat"/>
    </font>
    <font>
      <b/>
      <sz val="12"/>
      <name val="Montserrat"/>
    </font>
    <font>
      <sz val="10"/>
      <name val="Arial"/>
      <family val="2"/>
    </font>
    <font>
      <sz val="12"/>
      <name val="Montserrat"/>
    </font>
    <font>
      <sz val="11"/>
      <color rgb="FFFF000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3" fontId="4" fillId="2" borderId="14" xfId="1" applyNumberFormat="1" applyFont="1" applyFill="1" applyBorder="1" applyAlignment="1">
      <alignment horizontal="right" vertical="top"/>
    </xf>
    <xf numFmtId="3" fontId="4" fillId="2" borderId="15" xfId="1" applyNumberFormat="1" applyFont="1" applyFill="1" applyBorder="1" applyAlignment="1">
      <alignment horizontal="right" vertical="top"/>
    </xf>
    <xf numFmtId="0" fontId="4" fillId="3" borderId="1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3" fontId="4" fillId="3" borderId="14" xfId="1" applyNumberFormat="1" applyFont="1" applyFill="1" applyBorder="1" applyAlignment="1">
      <alignment horizontal="right" vertical="top"/>
    </xf>
    <xf numFmtId="3" fontId="4" fillId="3" borderId="15" xfId="1" applyNumberFormat="1" applyFont="1" applyFill="1" applyBorder="1" applyAlignment="1">
      <alignment horizontal="righ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3" fontId="10" fillId="0" borderId="14" xfId="1" applyNumberFormat="1" applyFont="1" applyFill="1" applyBorder="1" applyAlignment="1">
      <alignment horizontal="right" vertical="top"/>
    </xf>
    <xf numFmtId="3" fontId="4" fillId="0" borderId="15" xfId="1" applyNumberFormat="1" applyFont="1" applyFill="1" applyBorder="1" applyAlignment="1">
      <alignment horizontal="right" vertical="top"/>
    </xf>
    <xf numFmtId="0" fontId="10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 wrapText="1"/>
    </xf>
    <xf numFmtId="3" fontId="11" fillId="0" borderId="16" xfId="1" applyNumberFormat="1" applyFont="1" applyFill="1" applyBorder="1" applyAlignment="1">
      <alignment horizontal="right" vertical="top"/>
    </xf>
    <xf numFmtId="3" fontId="11" fillId="0" borderId="17" xfId="1" applyNumberFormat="1" applyFont="1" applyFill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2" xfId="2" applyFont="1" applyBorder="1"/>
    <xf numFmtId="43" fontId="8" fillId="0" borderId="2" xfId="1" applyFont="1" applyBorder="1" applyAlignment="1"/>
    <xf numFmtId="0" fontId="14" fillId="0" borderId="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</cellXfs>
  <cellStyles count="3">
    <cellStyle name="Millares" xfId="1" builtinId="3"/>
    <cellStyle name="Normal" xfId="0" builtinId="0"/>
    <cellStyle name="Normal 2" xfId="2" xr:uid="{26ADAE97-8700-0A45-B187-C6805425D2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895350</xdr:colOff>
      <xdr:row>1</xdr:row>
      <xdr:rowOff>35722</xdr:rowOff>
    </xdr:from>
    <xdr:to>
      <xdr:col>16</xdr:col>
      <xdr:colOff>1116285</xdr:colOff>
      <xdr:row>4</xdr:row>
      <xdr:rowOff>42803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64EE074F-DD24-674B-A825-C25D48E85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3450" y="277022"/>
          <a:ext cx="2519635" cy="578581"/>
        </a:xfrm>
        <a:prstGeom prst="rect">
          <a:avLst/>
        </a:prstGeom>
      </xdr:spPr>
    </xdr:pic>
    <xdr:clientData/>
  </xdr:twoCellAnchor>
  <xdr:twoCellAnchor editAs="oneCell">
    <xdr:from>
      <xdr:col>1</xdr:col>
      <xdr:colOff>52758</xdr:colOff>
      <xdr:row>1</xdr:row>
      <xdr:rowOff>45944</xdr:rowOff>
    </xdr:from>
    <xdr:to>
      <xdr:col>3</xdr:col>
      <xdr:colOff>1221316</xdr:colOff>
      <xdr:row>4</xdr:row>
      <xdr:rowOff>29786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B16902E6-8DD8-0343-ACEA-26C892A20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858" y="287244"/>
          <a:ext cx="2387758" cy="5553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2do%20Trimestre%202022%20para%20pa&#769;gina%20COMAPA/Informacio&#769;n%20presupuestaria%202do%20trim%202022/2)%20Estados%20e%20Informacion%20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DCA66-D4F8-2E4D-855B-ED0163424038}">
  <sheetPr>
    <tabColor rgb="FF00FF00"/>
    <pageSetUpPr fitToPage="1"/>
  </sheetPr>
  <dimension ref="A1:T176"/>
  <sheetViews>
    <sheetView tabSelected="1" zoomScaleNormal="100" workbookViewId="0">
      <selection activeCell="I176" sqref="I176"/>
    </sheetView>
  </sheetViews>
  <sheetFormatPr baseColWidth="10" defaultColWidth="11.5" defaultRowHeight="17" x14ac:dyDescent="0.2"/>
  <cols>
    <col min="1" max="1" width="2.1640625" style="4" customWidth="1"/>
    <col min="2" max="2" width="6.5" style="57" customWidth="1"/>
    <col min="3" max="3" width="9.5" style="62" bestFit="1" customWidth="1"/>
    <col min="4" max="4" width="56" style="63" customWidth="1"/>
    <col min="5" max="5" width="15.5" style="4" bestFit="1" customWidth="1"/>
    <col min="6" max="6" width="15.1640625" style="4" bestFit="1" customWidth="1"/>
    <col min="7" max="7" width="15" style="4" bestFit="1" customWidth="1"/>
    <col min="8" max="8" width="14" style="4" bestFit="1" customWidth="1"/>
    <col min="9" max="9" width="15.5" style="4" bestFit="1" customWidth="1"/>
    <col min="10" max="10" width="14.6640625" style="4" bestFit="1" customWidth="1"/>
    <col min="11" max="13" width="15.5" style="4" hidden="1" customWidth="1"/>
    <col min="14" max="14" width="15.33203125" style="4" hidden="1" customWidth="1"/>
    <col min="15" max="16" width="15.6640625" style="4" hidden="1" customWidth="1"/>
    <col min="17" max="17" width="17.5" style="4" bestFit="1" customWidth="1"/>
    <col min="18" max="16384" width="11.5" style="4"/>
  </cols>
  <sheetData>
    <row r="1" spans="2:17" ht="19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2:17" ht="15" x14ac:dyDescent="0.2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2:17" ht="15" x14ac:dyDescent="0.2">
      <c r="B3" s="8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2:17" ht="15" x14ac:dyDescent="0.2">
      <c r="B4" s="8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2:17" ht="15" x14ac:dyDescent="0.2">
      <c r="B5" s="8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2:17" ht="16" thickBot="1" x14ac:dyDescent="0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2:17" ht="16" thickBot="1" x14ac:dyDescent="0.25">
      <c r="B7" s="14" t="s">
        <v>5</v>
      </c>
      <c r="C7" s="15"/>
      <c r="D7" s="15"/>
      <c r="E7" s="16" t="s">
        <v>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2:17" ht="16" thickBot="1" x14ac:dyDescent="0.25">
      <c r="B8" s="19"/>
      <c r="C8" s="20"/>
      <c r="D8" s="20"/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  <c r="P8" s="21" t="s">
        <v>18</v>
      </c>
      <c r="Q8" s="21" t="s">
        <v>19</v>
      </c>
    </row>
    <row r="9" spans="2:17" x14ac:dyDescent="0.2">
      <c r="B9" s="22"/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2:17" ht="15" x14ac:dyDescent="0.2">
      <c r="B10" s="27">
        <v>1000</v>
      </c>
      <c r="C10" s="28"/>
      <c r="D10" s="28" t="s">
        <v>20</v>
      </c>
      <c r="E10" s="29">
        <f t="shared" ref="E10:P10" si="0">+E11+E13+E15+E20+E25+E31</f>
        <v>12900924.85</v>
      </c>
      <c r="F10" s="29">
        <f t="shared" si="0"/>
        <v>15193493.960000001</v>
      </c>
      <c r="G10" s="29">
        <f t="shared" si="0"/>
        <v>13391216.619999999</v>
      </c>
      <c r="H10" s="29">
        <f>+H11+H13+H15+H20+H25+H31</f>
        <v>17639552.960000001</v>
      </c>
      <c r="I10" s="29">
        <f t="shared" si="0"/>
        <v>15070053.630000001</v>
      </c>
      <c r="J10" s="29">
        <f t="shared" si="0"/>
        <v>17195383.870000001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  <c r="P10" s="29">
        <f t="shared" si="0"/>
        <v>0</v>
      </c>
      <c r="Q10" s="30">
        <f>SUM(E10:P10)</f>
        <v>91390625.890000001</v>
      </c>
    </row>
    <row r="11" spans="2:17" ht="15" x14ac:dyDescent="0.2">
      <c r="B11" s="31"/>
      <c r="C11" s="32" t="s">
        <v>21</v>
      </c>
      <c r="D11" s="32" t="s">
        <v>22</v>
      </c>
      <c r="E11" s="33">
        <f>+E12</f>
        <v>4976304.8099999996</v>
      </c>
      <c r="F11" s="33">
        <f t="shared" ref="F11:P11" si="1">+F12</f>
        <v>4886557.75</v>
      </c>
      <c r="G11" s="33">
        <f t="shared" si="1"/>
        <v>5458518.6600000001</v>
      </c>
      <c r="H11" s="33">
        <f>+H12</f>
        <v>5798894.6600000001</v>
      </c>
      <c r="I11" s="33">
        <f t="shared" si="1"/>
        <v>6500489.46</v>
      </c>
      <c r="J11" s="33">
        <f t="shared" si="1"/>
        <v>4982929.74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4">
        <f t="shared" ref="Q11:Q82" si="2">SUM(E11:P11)</f>
        <v>32603695.079999998</v>
      </c>
    </row>
    <row r="12" spans="2:17" ht="15" x14ac:dyDescent="0.2">
      <c r="B12" s="35"/>
      <c r="C12" s="36" t="s">
        <v>23</v>
      </c>
      <c r="D12" s="36" t="s">
        <v>24</v>
      </c>
      <c r="E12" s="37">
        <v>4976304.8099999996</v>
      </c>
      <c r="F12" s="37">
        <v>4886557.75</v>
      </c>
      <c r="G12" s="37">
        <v>5458518.6600000001</v>
      </c>
      <c r="H12" s="37">
        <v>5798894.6600000001</v>
      </c>
      <c r="I12" s="37">
        <v>6500489.46</v>
      </c>
      <c r="J12" s="37">
        <v>4982929.74</v>
      </c>
      <c r="K12" s="37"/>
      <c r="L12" s="37"/>
      <c r="M12" s="37"/>
      <c r="N12" s="37"/>
      <c r="O12" s="37"/>
      <c r="P12" s="37"/>
      <c r="Q12" s="38">
        <f>SUM(E12:P12)</f>
        <v>32603695.079999998</v>
      </c>
    </row>
    <row r="13" spans="2:17" ht="15" x14ac:dyDescent="0.2">
      <c r="B13" s="31"/>
      <c r="C13" s="32" t="s">
        <v>25</v>
      </c>
      <c r="D13" s="32" t="s">
        <v>26</v>
      </c>
      <c r="E13" s="33">
        <f>+E14</f>
        <v>2238820.13</v>
      </c>
      <c r="F13" s="33">
        <f t="shared" ref="F13:P13" si="3">+F14</f>
        <v>2281253.81</v>
      </c>
      <c r="G13" s="33">
        <f t="shared" si="3"/>
        <v>2438295.7999999998</v>
      </c>
      <c r="H13" s="33">
        <f t="shared" si="3"/>
        <v>2404592.6400000001</v>
      </c>
      <c r="I13" s="33">
        <f t="shared" si="3"/>
        <v>2398696.41</v>
      </c>
      <c r="J13" s="33">
        <f t="shared" si="3"/>
        <v>2377359.69</v>
      </c>
      <c r="K13" s="33">
        <f t="shared" si="3"/>
        <v>0</v>
      </c>
      <c r="L13" s="33">
        <f t="shared" si="3"/>
        <v>0</v>
      </c>
      <c r="M13" s="33">
        <f t="shared" si="3"/>
        <v>0</v>
      </c>
      <c r="N13" s="33">
        <f t="shared" si="3"/>
        <v>0</v>
      </c>
      <c r="O13" s="33">
        <f t="shared" si="3"/>
        <v>0</v>
      </c>
      <c r="P13" s="33">
        <f t="shared" si="3"/>
        <v>0</v>
      </c>
      <c r="Q13" s="34">
        <f t="shared" si="2"/>
        <v>14139018.479999999</v>
      </c>
    </row>
    <row r="14" spans="2:17" ht="15" x14ac:dyDescent="0.2">
      <c r="B14" s="35"/>
      <c r="C14" s="36" t="s">
        <v>27</v>
      </c>
      <c r="D14" s="36" t="s">
        <v>28</v>
      </c>
      <c r="E14" s="37">
        <v>2238820.13</v>
      </c>
      <c r="F14" s="37">
        <v>2281253.81</v>
      </c>
      <c r="G14" s="37">
        <v>2438295.7999999998</v>
      </c>
      <c r="H14" s="37">
        <v>2404592.6400000001</v>
      </c>
      <c r="I14" s="37">
        <v>2398696.41</v>
      </c>
      <c r="J14" s="37">
        <v>2377359.69</v>
      </c>
      <c r="K14" s="37"/>
      <c r="L14" s="37"/>
      <c r="M14" s="37"/>
      <c r="N14" s="37"/>
      <c r="O14" s="37"/>
      <c r="P14" s="37"/>
      <c r="Q14" s="38">
        <f t="shared" si="2"/>
        <v>14139018.479999999</v>
      </c>
    </row>
    <row r="15" spans="2:17" ht="15" x14ac:dyDescent="0.2">
      <c r="B15" s="31"/>
      <c r="C15" s="32" t="s">
        <v>29</v>
      </c>
      <c r="D15" s="32" t="s">
        <v>30</v>
      </c>
      <c r="E15" s="33">
        <f>SUM(E16:E19)</f>
        <v>1839706.4300000002</v>
      </c>
      <c r="F15" s="33">
        <f t="shared" ref="F15:J15" si="4">SUM(F16:F19)</f>
        <v>1943827.77</v>
      </c>
      <c r="G15" s="33">
        <f t="shared" si="4"/>
        <v>1726583.39</v>
      </c>
      <c r="H15" s="33">
        <f t="shared" si="4"/>
        <v>3141374.4400000004</v>
      </c>
      <c r="I15" s="33">
        <f t="shared" si="4"/>
        <v>2156694.8200000003</v>
      </c>
      <c r="J15" s="33">
        <f t="shared" si="4"/>
        <v>2921383.49</v>
      </c>
      <c r="K15" s="33">
        <f t="shared" ref="K15:P15" si="5">+K16+K17+K18+K19</f>
        <v>0</v>
      </c>
      <c r="L15" s="33">
        <f t="shared" si="5"/>
        <v>0</v>
      </c>
      <c r="M15" s="33">
        <f t="shared" si="5"/>
        <v>0</v>
      </c>
      <c r="N15" s="33">
        <f t="shared" si="5"/>
        <v>0</v>
      </c>
      <c r="O15" s="33">
        <f t="shared" si="5"/>
        <v>0</v>
      </c>
      <c r="P15" s="33">
        <f t="shared" si="5"/>
        <v>0</v>
      </c>
      <c r="Q15" s="34">
        <f t="shared" si="2"/>
        <v>13729570.340000002</v>
      </c>
    </row>
    <row r="16" spans="2:17" ht="15" x14ac:dyDescent="0.2">
      <c r="B16" s="35"/>
      <c r="C16" s="36" t="s">
        <v>31</v>
      </c>
      <c r="D16" s="36" t="s">
        <v>32</v>
      </c>
      <c r="E16" s="37">
        <v>176249.37</v>
      </c>
      <c r="F16" s="37">
        <v>413170.98</v>
      </c>
      <c r="G16" s="37">
        <v>92158.080000000002</v>
      </c>
      <c r="H16" s="37">
        <v>1299868.08</v>
      </c>
      <c r="I16" s="37">
        <v>98065.7</v>
      </c>
      <c r="J16" s="37">
        <v>1200274.8400000001</v>
      </c>
      <c r="K16" s="37"/>
      <c r="L16" s="37"/>
      <c r="M16" s="37"/>
      <c r="N16" s="37"/>
      <c r="O16" s="37"/>
      <c r="P16" s="37"/>
      <c r="Q16" s="38">
        <f t="shared" si="2"/>
        <v>3279787.05</v>
      </c>
    </row>
    <row r="17" spans="2:17" ht="15" x14ac:dyDescent="0.2">
      <c r="B17" s="35"/>
      <c r="C17" s="36" t="s">
        <v>33</v>
      </c>
      <c r="D17" s="36" t="s">
        <v>34</v>
      </c>
      <c r="E17" s="37">
        <v>116950.2</v>
      </c>
      <c r="F17" s="37">
        <v>111859.65</v>
      </c>
      <c r="G17" s="37">
        <v>149531.09</v>
      </c>
      <c r="H17" s="37">
        <v>192889.57</v>
      </c>
      <c r="I17" s="37">
        <v>264398.77</v>
      </c>
      <c r="J17" s="37">
        <v>200567.42</v>
      </c>
      <c r="K17" s="37"/>
      <c r="L17" s="37"/>
      <c r="M17" s="37"/>
      <c r="N17" s="37"/>
      <c r="O17" s="37"/>
      <c r="P17" s="37"/>
      <c r="Q17" s="38">
        <f t="shared" si="2"/>
        <v>1036196.7000000001</v>
      </c>
    </row>
    <row r="18" spans="2:17" ht="15" x14ac:dyDescent="0.2">
      <c r="B18" s="35"/>
      <c r="C18" s="36" t="s">
        <v>35</v>
      </c>
      <c r="D18" s="36" t="s">
        <v>36</v>
      </c>
      <c r="E18" s="37">
        <v>404497.74</v>
      </c>
      <c r="F18" s="37">
        <v>217056.98</v>
      </c>
      <c r="G18" s="37">
        <v>282167.32</v>
      </c>
      <c r="H18" s="37">
        <v>458703.84</v>
      </c>
      <c r="I18" s="37">
        <v>604039.02</v>
      </c>
      <c r="J18" s="37">
        <v>329032.78000000003</v>
      </c>
      <c r="K18" s="37"/>
      <c r="L18" s="37"/>
      <c r="M18" s="37"/>
      <c r="N18" s="37"/>
      <c r="O18" s="37"/>
      <c r="P18" s="37"/>
      <c r="Q18" s="38">
        <f t="shared" si="2"/>
        <v>2295497.6800000002</v>
      </c>
    </row>
    <row r="19" spans="2:17" ht="15" x14ac:dyDescent="0.2">
      <c r="B19" s="35"/>
      <c r="C19" s="36" t="s">
        <v>37</v>
      </c>
      <c r="D19" s="36" t="s">
        <v>38</v>
      </c>
      <c r="E19" s="37">
        <v>1142009.1200000001</v>
      </c>
      <c r="F19" s="37">
        <v>1201740.1599999999</v>
      </c>
      <c r="G19" s="37">
        <v>1202726.8999999999</v>
      </c>
      <c r="H19" s="37">
        <v>1189912.95</v>
      </c>
      <c r="I19" s="37">
        <v>1190191.33</v>
      </c>
      <c r="J19" s="37">
        <v>1191508.45</v>
      </c>
      <c r="K19" s="37"/>
      <c r="L19" s="37"/>
      <c r="M19" s="37"/>
      <c r="N19" s="37"/>
      <c r="O19" s="37"/>
      <c r="P19" s="37"/>
      <c r="Q19" s="38">
        <f t="shared" si="2"/>
        <v>7118088.9100000001</v>
      </c>
    </row>
    <row r="20" spans="2:17" ht="15" x14ac:dyDescent="0.2">
      <c r="B20" s="31"/>
      <c r="C20" s="32" t="s">
        <v>39</v>
      </c>
      <c r="D20" s="32" t="s">
        <v>40</v>
      </c>
      <c r="E20" s="33">
        <f>SUM(E21:E24)</f>
        <v>954661.79</v>
      </c>
      <c r="F20" s="33">
        <f t="shared" ref="F20:G20" si="6">SUM(F21:F24)</f>
        <v>3417487.59</v>
      </c>
      <c r="G20" s="33">
        <f t="shared" si="6"/>
        <v>1099524.18</v>
      </c>
      <c r="H20" s="33">
        <f>SUM(H21:H24)</f>
        <v>3328659.99</v>
      </c>
      <c r="I20" s="33">
        <f t="shared" ref="I20:P20" si="7">SUM(I21:I24)</f>
        <v>1148938.52</v>
      </c>
      <c r="J20" s="33">
        <f t="shared" si="7"/>
        <v>3416009.65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34">
        <f t="shared" si="2"/>
        <v>13365281.720000001</v>
      </c>
    </row>
    <row r="21" spans="2:17" ht="15" x14ac:dyDescent="0.2">
      <c r="B21" s="35"/>
      <c r="C21" s="36" t="s">
        <v>41</v>
      </c>
      <c r="D21" s="36" t="s">
        <v>42</v>
      </c>
      <c r="E21" s="37">
        <v>730940.8</v>
      </c>
      <c r="F21" s="37">
        <v>1070972.49</v>
      </c>
      <c r="G21" s="37">
        <v>1099524.18</v>
      </c>
      <c r="H21" s="37">
        <v>1014436.42</v>
      </c>
      <c r="I21" s="37">
        <v>1140665.2</v>
      </c>
      <c r="J21" s="37">
        <v>1059770.3999999999</v>
      </c>
      <c r="K21" s="37"/>
      <c r="L21" s="37"/>
      <c r="M21" s="37"/>
      <c r="N21" s="37"/>
      <c r="O21" s="37"/>
      <c r="P21" s="37"/>
      <c r="Q21" s="38">
        <f t="shared" si="2"/>
        <v>6116309.4900000002</v>
      </c>
    </row>
    <row r="22" spans="2:17" ht="15" x14ac:dyDescent="0.2">
      <c r="B22" s="35"/>
      <c r="C22" s="36" t="s">
        <v>43</v>
      </c>
      <c r="D22" s="36" t="s">
        <v>44</v>
      </c>
      <c r="E22" s="37">
        <v>0</v>
      </c>
      <c r="F22" s="37">
        <v>1174764.9099999999</v>
      </c>
      <c r="G22" s="37">
        <v>0</v>
      </c>
      <c r="H22" s="37">
        <v>1069930.53</v>
      </c>
      <c r="I22" s="37">
        <v>8083.02</v>
      </c>
      <c r="J22" s="37">
        <v>1058063.48</v>
      </c>
      <c r="K22" s="37"/>
      <c r="L22" s="37"/>
      <c r="M22" s="37"/>
      <c r="N22" s="37"/>
      <c r="O22" s="37"/>
      <c r="P22" s="37"/>
      <c r="Q22" s="38">
        <f t="shared" si="2"/>
        <v>3310841.94</v>
      </c>
    </row>
    <row r="23" spans="2:17" ht="15" x14ac:dyDescent="0.2">
      <c r="B23" s="35"/>
      <c r="C23" s="36">
        <v>1430</v>
      </c>
      <c r="D23" s="36" t="s">
        <v>45</v>
      </c>
      <c r="E23" s="37">
        <v>0</v>
      </c>
      <c r="F23" s="37">
        <v>1171750.19</v>
      </c>
      <c r="G23" s="37">
        <v>0</v>
      </c>
      <c r="H23" s="37">
        <v>1244293.04</v>
      </c>
      <c r="I23" s="37">
        <v>190.3</v>
      </c>
      <c r="J23" s="37">
        <v>1298175.77</v>
      </c>
      <c r="K23" s="37"/>
      <c r="L23" s="37"/>
      <c r="M23" s="37"/>
      <c r="N23" s="37"/>
      <c r="O23" s="37"/>
      <c r="P23" s="37"/>
      <c r="Q23" s="38">
        <f t="shared" si="2"/>
        <v>3714409.3</v>
      </c>
    </row>
    <row r="24" spans="2:17" ht="15" x14ac:dyDescent="0.2">
      <c r="B24" s="35"/>
      <c r="C24" s="36" t="s">
        <v>46</v>
      </c>
      <c r="D24" s="36" t="s">
        <v>47</v>
      </c>
      <c r="E24" s="37">
        <v>223720.99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/>
      <c r="L24" s="37"/>
      <c r="M24" s="37"/>
      <c r="N24" s="37"/>
      <c r="O24" s="37"/>
      <c r="P24" s="37"/>
      <c r="Q24" s="38">
        <f t="shared" si="2"/>
        <v>223720.99</v>
      </c>
    </row>
    <row r="25" spans="2:17" ht="15" x14ac:dyDescent="0.2">
      <c r="B25" s="31"/>
      <c r="C25" s="32" t="s">
        <v>48</v>
      </c>
      <c r="D25" s="32" t="s">
        <v>49</v>
      </c>
      <c r="E25" s="33">
        <f t="shared" ref="E25:P25" si="8">SUM(E26:E30)</f>
        <v>2879431.69</v>
      </c>
      <c r="F25" s="33">
        <f t="shared" si="8"/>
        <v>2652367.04</v>
      </c>
      <c r="G25" s="33">
        <f t="shared" si="8"/>
        <v>2656294.5899999994</v>
      </c>
      <c r="H25" s="33">
        <f t="shared" si="8"/>
        <v>2928031.2300000004</v>
      </c>
      <c r="I25" s="33">
        <f t="shared" si="8"/>
        <v>2801034.4200000004</v>
      </c>
      <c r="J25" s="33">
        <f t="shared" si="8"/>
        <v>3485701.3</v>
      </c>
      <c r="K25" s="33">
        <f t="shared" si="8"/>
        <v>0</v>
      </c>
      <c r="L25" s="33">
        <f t="shared" si="8"/>
        <v>0</v>
      </c>
      <c r="M25" s="33">
        <f t="shared" si="8"/>
        <v>0</v>
      </c>
      <c r="N25" s="33">
        <f t="shared" si="8"/>
        <v>0</v>
      </c>
      <c r="O25" s="33">
        <f t="shared" si="8"/>
        <v>0</v>
      </c>
      <c r="P25" s="33">
        <f t="shared" si="8"/>
        <v>0</v>
      </c>
      <c r="Q25" s="34">
        <f t="shared" si="2"/>
        <v>17402860.27</v>
      </c>
    </row>
    <row r="26" spans="2:17" ht="15" x14ac:dyDescent="0.2">
      <c r="B26" s="35"/>
      <c r="C26" s="36" t="s">
        <v>50</v>
      </c>
      <c r="D26" s="36" t="s">
        <v>51</v>
      </c>
      <c r="E26" s="37">
        <v>367599.02</v>
      </c>
      <c r="F26" s="37">
        <v>373915.22</v>
      </c>
      <c r="G26" s="37">
        <v>392308.92</v>
      </c>
      <c r="H26" s="37">
        <v>388946.29</v>
      </c>
      <c r="I26" s="37">
        <v>388817.49</v>
      </c>
      <c r="J26" s="37">
        <v>382176.6</v>
      </c>
      <c r="K26" s="37"/>
      <c r="L26" s="37"/>
      <c r="M26" s="37"/>
      <c r="N26" s="37"/>
      <c r="O26" s="37"/>
      <c r="P26" s="37"/>
      <c r="Q26" s="38">
        <f t="shared" si="2"/>
        <v>2293763.54</v>
      </c>
    </row>
    <row r="27" spans="2:17" ht="15" x14ac:dyDescent="0.2">
      <c r="B27" s="35"/>
      <c r="C27" s="36" t="s">
        <v>52</v>
      </c>
      <c r="D27" s="36" t="s">
        <v>53</v>
      </c>
      <c r="E27" s="37">
        <v>341100</v>
      </c>
      <c r="F27" s="37">
        <v>90000</v>
      </c>
      <c r="G27" s="37">
        <v>110700</v>
      </c>
      <c r="H27" s="37">
        <v>153000</v>
      </c>
      <c r="I27" s="37">
        <v>60300</v>
      </c>
      <c r="J27" s="37">
        <v>113400</v>
      </c>
      <c r="K27" s="37"/>
      <c r="L27" s="37"/>
      <c r="M27" s="37"/>
      <c r="N27" s="37"/>
      <c r="O27" s="37"/>
      <c r="P27" s="37"/>
      <c r="Q27" s="38">
        <f t="shared" si="2"/>
        <v>868500</v>
      </c>
    </row>
    <row r="28" spans="2:17" ht="15" x14ac:dyDescent="0.2">
      <c r="B28" s="35"/>
      <c r="C28" s="36">
        <v>1530</v>
      </c>
      <c r="D28" s="36" t="s">
        <v>54</v>
      </c>
      <c r="E28" s="37">
        <v>276394.2</v>
      </c>
      <c r="F28" s="37">
        <v>301793.82</v>
      </c>
      <c r="G28" s="37">
        <v>286004.49</v>
      </c>
      <c r="H28" s="37">
        <v>392311.01</v>
      </c>
      <c r="I28" s="37">
        <v>280300.69</v>
      </c>
      <c r="J28" s="37">
        <v>365955.66</v>
      </c>
      <c r="K28" s="37"/>
      <c r="L28" s="37"/>
      <c r="M28" s="37"/>
      <c r="N28" s="37"/>
      <c r="O28" s="37"/>
      <c r="P28" s="37"/>
      <c r="Q28" s="38">
        <f t="shared" si="2"/>
        <v>1902759.8699999999</v>
      </c>
    </row>
    <row r="29" spans="2:17" ht="15" x14ac:dyDescent="0.2">
      <c r="B29" s="35"/>
      <c r="C29" s="36">
        <v>1540</v>
      </c>
      <c r="D29" s="36" t="s">
        <v>55</v>
      </c>
      <c r="E29" s="37">
        <v>1766319.61</v>
      </c>
      <c r="F29" s="37">
        <v>1760137.52</v>
      </c>
      <c r="G29" s="37">
        <v>1739370.15</v>
      </c>
      <c r="H29" s="37">
        <v>1902714.44</v>
      </c>
      <c r="I29" s="37">
        <v>1877464.35</v>
      </c>
      <c r="J29" s="37">
        <v>2516507.75</v>
      </c>
      <c r="K29" s="37"/>
      <c r="L29" s="37"/>
      <c r="M29" s="37"/>
      <c r="N29" s="37"/>
      <c r="O29" s="37"/>
      <c r="P29" s="37"/>
      <c r="Q29" s="38">
        <f t="shared" ref="Q29" si="9">SUM(E29:P29)</f>
        <v>11562513.819999998</v>
      </c>
    </row>
    <row r="30" spans="2:17" ht="15" x14ac:dyDescent="0.2">
      <c r="B30" s="35"/>
      <c r="C30" s="36">
        <v>1590</v>
      </c>
      <c r="D30" s="36" t="s">
        <v>56</v>
      </c>
      <c r="E30" s="37">
        <v>128018.86</v>
      </c>
      <c r="F30" s="37">
        <v>126520.48</v>
      </c>
      <c r="G30" s="37">
        <v>127911.03</v>
      </c>
      <c r="H30" s="37">
        <v>91059.49</v>
      </c>
      <c r="I30" s="37">
        <v>194151.89</v>
      </c>
      <c r="J30" s="37">
        <v>107661.29</v>
      </c>
      <c r="K30" s="37"/>
      <c r="L30" s="37"/>
      <c r="M30" s="37"/>
      <c r="N30" s="37"/>
      <c r="O30" s="37"/>
      <c r="P30" s="37"/>
      <c r="Q30" s="38">
        <f t="shared" si="2"/>
        <v>775323.04</v>
      </c>
    </row>
    <row r="31" spans="2:17" ht="15" x14ac:dyDescent="0.2">
      <c r="B31" s="31"/>
      <c r="C31" s="32" t="s">
        <v>57</v>
      </c>
      <c r="D31" s="32" t="s">
        <v>58</v>
      </c>
      <c r="E31" s="33">
        <f>+E32</f>
        <v>12000</v>
      </c>
      <c r="F31" s="33">
        <f t="shared" ref="F31:P31" si="10">+F32</f>
        <v>12000</v>
      </c>
      <c r="G31" s="33">
        <f t="shared" si="10"/>
        <v>12000</v>
      </c>
      <c r="H31" s="33">
        <f t="shared" si="10"/>
        <v>38000</v>
      </c>
      <c r="I31" s="33">
        <f t="shared" si="10"/>
        <v>64200</v>
      </c>
      <c r="J31" s="33">
        <f t="shared" si="10"/>
        <v>12000</v>
      </c>
      <c r="K31" s="33">
        <f t="shared" si="10"/>
        <v>0</v>
      </c>
      <c r="L31" s="33">
        <f t="shared" si="10"/>
        <v>0</v>
      </c>
      <c r="M31" s="33">
        <f t="shared" si="10"/>
        <v>0</v>
      </c>
      <c r="N31" s="33">
        <f t="shared" si="10"/>
        <v>0</v>
      </c>
      <c r="O31" s="33">
        <f t="shared" si="10"/>
        <v>0</v>
      </c>
      <c r="P31" s="33">
        <f t="shared" si="10"/>
        <v>0</v>
      </c>
      <c r="Q31" s="34">
        <f>SUM(E31:P31)</f>
        <v>150200</v>
      </c>
    </row>
    <row r="32" spans="2:17" ht="15" x14ac:dyDescent="0.2">
      <c r="B32" s="35"/>
      <c r="C32" s="36" t="s">
        <v>59</v>
      </c>
      <c r="D32" s="36" t="s">
        <v>60</v>
      </c>
      <c r="E32" s="37">
        <v>12000</v>
      </c>
      <c r="F32" s="37">
        <v>12000</v>
      </c>
      <c r="G32" s="37">
        <v>12000</v>
      </c>
      <c r="H32" s="37">
        <v>38000</v>
      </c>
      <c r="I32" s="37">
        <v>64200</v>
      </c>
      <c r="J32" s="37">
        <v>12000</v>
      </c>
      <c r="K32" s="37"/>
      <c r="L32" s="37"/>
      <c r="M32" s="37"/>
      <c r="N32" s="37"/>
      <c r="O32" s="37"/>
      <c r="P32" s="37"/>
      <c r="Q32" s="38">
        <f>SUM(E32:P32)</f>
        <v>150200</v>
      </c>
    </row>
    <row r="33" spans="2:20" ht="15" x14ac:dyDescent="0.2">
      <c r="B33" s="27">
        <v>2000</v>
      </c>
      <c r="C33" s="28"/>
      <c r="D33" s="28" t="s">
        <v>61</v>
      </c>
      <c r="E33" s="29">
        <f>+E34+E40+E43+E45+E53+E60+E62+E67</f>
        <v>1065192.6200000001</v>
      </c>
      <c r="F33" s="29">
        <f t="shared" ref="F33:P33" si="11">+F34+F40+F43+F45+F53+F60+F62+F67</f>
        <v>1275021.93</v>
      </c>
      <c r="G33" s="29">
        <f t="shared" si="11"/>
        <v>3963555.1999999997</v>
      </c>
      <c r="H33" s="29">
        <f t="shared" si="11"/>
        <v>1393552.93</v>
      </c>
      <c r="I33" s="29">
        <f t="shared" si="11"/>
        <v>2581095.3400000003</v>
      </c>
      <c r="J33" s="29">
        <f t="shared" si="11"/>
        <v>2264607.23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1"/>
        <v>0</v>
      </c>
      <c r="O33" s="29">
        <f t="shared" si="11"/>
        <v>0</v>
      </c>
      <c r="P33" s="29">
        <f t="shared" si="11"/>
        <v>0</v>
      </c>
      <c r="Q33" s="30">
        <f t="shared" si="2"/>
        <v>12543025.25</v>
      </c>
    </row>
    <row r="34" spans="2:20" ht="15" x14ac:dyDescent="0.2">
      <c r="B34" s="31"/>
      <c r="C34" s="32" t="s">
        <v>62</v>
      </c>
      <c r="D34" s="32" t="s">
        <v>63</v>
      </c>
      <c r="E34" s="33">
        <f>SUM(E35:E39)</f>
        <v>4013.53</v>
      </c>
      <c r="F34" s="33">
        <f t="shared" ref="F34:P34" si="12">SUM(F35:F39)</f>
        <v>82518.05</v>
      </c>
      <c r="G34" s="33">
        <f t="shared" si="12"/>
        <v>99517.4</v>
      </c>
      <c r="H34" s="33">
        <f t="shared" si="12"/>
        <v>40545.949999999997</v>
      </c>
      <c r="I34" s="33">
        <f t="shared" si="12"/>
        <v>200017.16</v>
      </c>
      <c r="J34" s="33">
        <f t="shared" si="12"/>
        <v>111072.93000000001</v>
      </c>
      <c r="K34" s="33">
        <f t="shared" si="12"/>
        <v>0</v>
      </c>
      <c r="L34" s="33">
        <f t="shared" si="12"/>
        <v>0</v>
      </c>
      <c r="M34" s="33">
        <f t="shared" si="12"/>
        <v>0</v>
      </c>
      <c r="N34" s="33">
        <f t="shared" si="12"/>
        <v>0</v>
      </c>
      <c r="O34" s="33">
        <f t="shared" si="12"/>
        <v>0</v>
      </c>
      <c r="P34" s="33">
        <f t="shared" si="12"/>
        <v>0</v>
      </c>
      <c r="Q34" s="34">
        <f t="shared" si="2"/>
        <v>537685.02</v>
      </c>
    </row>
    <row r="35" spans="2:20" ht="15" x14ac:dyDescent="0.2">
      <c r="B35" s="35"/>
      <c r="C35" s="36" t="s">
        <v>64</v>
      </c>
      <c r="D35" s="36" t="s">
        <v>65</v>
      </c>
      <c r="E35" s="37">
        <v>2592.59</v>
      </c>
      <c r="F35" s="37">
        <v>79763.63</v>
      </c>
      <c r="G35" s="37">
        <v>38486.25</v>
      </c>
      <c r="H35" s="37">
        <v>16374.71</v>
      </c>
      <c r="I35" s="37">
        <v>131860.51</v>
      </c>
      <c r="J35" s="37">
        <v>100775.77</v>
      </c>
      <c r="K35" s="37"/>
      <c r="L35" s="37"/>
      <c r="M35" s="37"/>
      <c r="N35" s="37"/>
      <c r="O35" s="37"/>
      <c r="P35" s="37"/>
      <c r="Q35" s="38">
        <f t="shared" si="2"/>
        <v>369853.46</v>
      </c>
    </row>
    <row r="36" spans="2:20" ht="15" x14ac:dyDescent="0.2">
      <c r="B36" s="35"/>
      <c r="C36" s="36" t="s">
        <v>66</v>
      </c>
      <c r="D36" s="36" t="s">
        <v>67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/>
      <c r="L36" s="37"/>
      <c r="M36" s="37"/>
      <c r="N36" s="37"/>
      <c r="O36" s="37"/>
      <c r="P36" s="37"/>
      <c r="Q36" s="38">
        <f t="shared" si="2"/>
        <v>0</v>
      </c>
      <c r="S36" s="4" t="s">
        <v>1</v>
      </c>
    </row>
    <row r="37" spans="2:20" ht="15" x14ac:dyDescent="0.2">
      <c r="B37" s="35"/>
      <c r="C37" s="36" t="s">
        <v>68</v>
      </c>
      <c r="D37" s="36" t="s">
        <v>69</v>
      </c>
      <c r="E37" s="37">
        <v>0</v>
      </c>
      <c r="F37" s="37">
        <v>1321.3</v>
      </c>
      <c r="G37" s="37">
        <v>0</v>
      </c>
      <c r="H37" s="37">
        <v>23933.3</v>
      </c>
      <c r="I37" s="37">
        <v>6586.52</v>
      </c>
      <c r="J37" s="37">
        <v>1875.86</v>
      </c>
      <c r="K37" s="37"/>
      <c r="L37" s="37"/>
      <c r="M37" s="37"/>
      <c r="N37" s="37"/>
      <c r="O37" s="37"/>
      <c r="P37" s="37"/>
      <c r="Q37" s="38">
        <f t="shared" si="2"/>
        <v>33716.979999999996</v>
      </c>
    </row>
    <row r="38" spans="2:20" ht="15" x14ac:dyDescent="0.2">
      <c r="B38" s="35"/>
      <c r="C38" s="36" t="s">
        <v>70</v>
      </c>
      <c r="D38" s="36" t="s">
        <v>71</v>
      </c>
      <c r="E38" s="37">
        <v>0</v>
      </c>
      <c r="F38" s="37">
        <v>0</v>
      </c>
      <c r="G38" s="37">
        <v>0</v>
      </c>
      <c r="H38" s="37">
        <v>0</v>
      </c>
      <c r="I38" s="37">
        <v>600</v>
      </c>
      <c r="J38" s="37">
        <v>0</v>
      </c>
      <c r="K38" s="37"/>
      <c r="L38" s="37"/>
      <c r="M38" s="37"/>
      <c r="N38" s="37"/>
      <c r="O38" s="37"/>
      <c r="P38" s="37"/>
      <c r="Q38" s="38">
        <f t="shared" si="2"/>
        <v>600</v>
      </c>
    </row>
    <row r="39" spans="2:20" ht="15" x14ac:dyDescent="0.2">
      <c r="B39" s="35"/>
      <c r="C39" s="36" t="s">
        <v>72</v>
      </c>
      <c r="D39" s="36" t="s">
        <v>73</v>
      </c>
      <c r="E39" s="37">
        <v>1420.94</v>
      </c>
      <c r="F39" s="37">
        <v>1433.12</v>
      </c>
      <c r="G39" s="37">
        <v>61031.15</v>
      </c>
      <c r="H39" s="37">
        <v>237.94</v>
      </c>
      <c r="I39" s="37">
        <v>60970.13</v>
      </c>
      <c r="J39" s="37">
        <v>8421.2999999999993</v>
      </c>
      <c r="K39" s="37"/>
      <c r="L39" s="37"/>
      <c r="M39" s="37"/>
      <c r="N39" s="37"/>
      <c r="O39" s="37"/>
      <c r="P39" s="37"/>
      <c r="Q39" s="38">
        <f t="shared" si="2"/>
        <v>133514.57999999999</v>
      </c>
    </row>
    <row r="40" spans="2:20" ht="15" x14ac:dyDescent="0.2">
      <c r="B40" s="31"/>
      <c r="C40" s="32" t="s">
        <v>74</v>
      </c>
      <c r="D40" s="32" t="s">
        <v>75</v>
      </c>
      <c r="E40" s="33">
        <f t="shared" ref="E40:N40" si="13">SUM(E41:E42)</f>
        <v>145217.97</v>
      </c>
      <c r="F40" s="33">
        <f t="shared" si="13"/>
        <v>77299.63</v>
      </c>
      <c r="G40" s="33">
        <f t="shared" si="13"/>
        <v>73333.289999999994</v>
      </c>
      <c r="H40" s="33">
        <f t="shared" si="13"/>
        <v>83967.99</v>
      </c>
      <c r="I40" s="33">
        <f t="shared" si="13"/>
        <v>92856.13</v>
      </c>
      <c r="J40" s="33">
        <f t="shared" si="13"/>
        <v>127789.57</v>
      </c>
      <c r="K40" s="33">
        <f t="shared" si="13"/>
        <v>0</v>
      </c>
      <c r="L40" s="33">
        <f t="shared" si="13"/>
        <v>0</v>
      </c>
      <c r="M40" s="33">
        <f t="shared" si="13"/>
        <v>0</v>
      </c>
      <c r="N40" s="33">
        <f t="shared" si="13"/>
        <v>0</v>
      </c>
      <c r="O40" s="33">
        <f>SUM(O41:O42)</f>
        <v>0</v>
      </c>
      <c r="P40" s="33">
        <f>SUM(P41:P42)</f>
        <v>0</v>
      </c>
      <c r="Q40" s="34">
        <f>SUM(E40:P40)</f>
        <v>600464.58000000007</v>
      </c>
    </row>
    <row r="41" spans="2:20" ht="15" x14ac:dyDescent="0.2">
      <c r="B41" s="35"/>
      <c r="C41" s="36" t="s">
        <v>76</v>
      </c>
      <c r="D41" s="36" t="s">
        <v>77</v>
      </c>
      <c r="E41" s="37">
        <v>145217.97</v>
      </c>
      <c r="F41" s="37">
        <v>77299.63</v>
      </c>
      <c r="G41" s="37">
        <v>73333.289999999994</v>
      </c>
      <c r="H41" s="37">
        <v>83967.99</v>
      </c>
      <c r="I41" s="37">
        <v>92856.13</v>
      </c>
      <c r="J41" s="37">
        <v>127789.57</v>
      </c>
      <c r="K41" s="37"/>
      <c r="L41" s="37"/>
      <c r="M41" s="37"/>
      <c r="N41" s="37"/>
      <c r="O41" s="37"/>
      <c r="P41" s="37"/>
      <c r="Q41" s="38">
        <f>SUM(E41:P41)</f>
        <v>600464.58000000007</v>
      </c>
    </row>
    <row r="42" spans="2:20" ht="15" x14ac:dyDescent="0.2">
      <c r="B42" s="35"/>
      <c r="C42" s="36">
        <v>2230</v>
      </c>
      <c r="D42" s="36" t="s">
        <v>78</v>
      </c>
      <c r="E42" s="37">
        <v>0</v>
      </c>
      <c r="F42" s="37">
        <v>0</v>
      </c>
      <c r="G42" s="37">
        <v>0</v>
      </c>
      <c r="H42" s="37"/>
      <c r="I42" s="37"/>
      <c r="J42" s="37"/>
      <c r="K42" s="37"/>
      <c r="L42" s="37"/>
      <c r="M42" s="37"/>
      <c r="N42" s="37"/>
      <c r="O42" s="37"/>
      <c r="P42" s="37"/>
      <c r="Q42" s="38">
        <f>SUM(E42:P42)</f>
        <v>0</v>
      </c>
    </row>
    <row r="43" spans="2:20" ht="15" x14ac:dyDescent="0.2">
      <c r="B43" s="31"/>
      <c r="C43" s="32" t="s">
        <v>79</v>
      </c>
      <c r="D43" s="32" t="s">
        <v>80</v>
      </c>
      <c r="E43" s="33">
        <f>SUM(E44)</f>
        <v>235770</v>
      </c>
      <c r="F43" s="33">
        <f t="shared" ref="F43:P43" si="14">SUM(F44)</f>
        <v>0</v>
      </c>
      <c r="G43" s="33">
        <f t="shared" si="14"/>
        <v>455011.3</v>
      </c>
      <c r="H43" s="33">
        <f t="shared" si="14"/>
        <v>377321</v>
      </c>
      <c r="I43" s="33">
        <f t="shared" si="14"/>
        <v>351215</v>
      </c>
      <c r="J43" s="33">
        <f t="shared" si="14"/>
        <v>418735.5</v>
      </c>
      <c r="K43" s="33">
        <f t="shared" si="14"/>
        <v>0</v>
      </c>
      <c r="L43" s="33">
        <f t="shared" si="14"/>
        <v>0</v>
      </c>
      <c r="M43" s="33">
        <f t="shared" si="14"/>
        <v>0</v>
      </c>
      <c r="N43" s="33">
        <f t="shared" si="14"/>
        <v>0</v>
      </c>
      <c r="O43" s="33">
        <f t="shared" si="14"/>
        <v>0</v>
      </c>
      <c r="P43" s="33">
        <f t="shared" si="14"/>
        <v>0</v>
      </c>
      <c r="Q43" s="34">
        <f t="shared" si="2"/>
        <v>1838052.8</v>
      </c>
    </row>
    <row r="44" spans="2:20" ht="15" x14ac:dyDescent="0.2">
      <c r="B44" s="35"/>
      <c r="C44" s="36" t="s">
        <v>81</v>
      </c>
      <c r="D44" s="36" t="s">
        <v>82</v>
      </c>
      <c r="E44" s="37">
        <v>235770</v>
      </c>
      <c r="F44" s="37">
        <v>0</v>
      </c>
      <c r="G44" s="37">
        <v>455011.3</v>
      </c>
      <c r="H44" s="37">
        <v>377321</v>
      </c>
      <c r="I44" s="37">
        <v>351215</v>
      </c>
      <c r="J44" s="37">
        <v>418735.5</v>
      </c>
      <c r="K44" s="37"/>
      <c r="L44" s="37"/>
      <c r="M44" s="37"/>
      <c r="N44" s="37"/>
      <c r="O44" s="37"/>
      <c r="P44" s="37"/>
      <c r="Q44" s="38">
        <f t="shared" si="2"/>
        <v>1838052.8</v>
      </c>
    </row>
    <row r="45" spans="2:20" ht="15" x14ac:dyDescent="0.2">
      <c r="B45" s="31"/>
      <c r="C45" s="32" t="s">
        <v>83</v>
      </c>
      <c r="D45" s="32" t="s">
        <v>84</v>
      </c>
      <c r="E45" s="33">
        <f>SUM(E46:E52)</f>
        <v>18806.52</v>
      </c>
      <c r="F45" s="33">
        <f t="shared" ref="F45:P45" si="15">SUM(F46:F52)</f>
        <v>227139.73</v>
      </c>
      <c r="G45" s="33">
        <f t="shared" si="15"/>
        <v>629008.86</v>
      </c>
      <c r="H45" s="33">
        <f t="shared" si="15"/>
        <v>189693.75999999998</v>
      </c>
      <c r="I45" s="33">
        <f t="shared" si="15"/>
        <v>920878.41</v>
      </c>
      <c r="J45" s="33">
        <f t="shared" si="15"/>
        <v>614077.14999999991</v>
      </c>
      <c r="K45" s="33">
        <f t="shared" si="15"/>
        <v>0</v>
      </c>
      <c r="L45" s="33">
        <f t="shared" si="15"/>
        <v>0</v>
      </c>
      <c r="M45" s="33">
        <f t="shared" si="15"/>
        <v>0</v>
      </c>
      <c r="N45" s="33">
        <f t="shared" si="15"/>
        <v>0</v>
      </c>
      <c r="O45" s="33">
        <f t="shared" si="15"/>
        <v>0</v>
      </c>
      <c r="P45" s="33">
        <f t="shared" si="15"/>
        <v>0</v>
      </c>
      <c r="Q45" s="34">
        <f t="shared" si="2"/>
        <v>2599604.4299999997</v>
      </c>
    </row>
    <row r="46" spans="2:20" ht="15" x14ac:dyDescent="0.2">
      <c r="B46" s="35"/>
      <c r="C46" s="36" t="s">
        <v>85</v>
      </c>
      <c r="D46" s="36" t="s">
        <v>86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/>
      <c r="L46" s="37"/>
      <c r="M46" s="37"/>
      <c r="N46" s="37"/>
      <c r="O46" s="37"/>
      <c r="P46" s="37"/>
      <c r="Q46" s="38">
        <f t="shared" si="2"/>
        <v>0</v>
      </c>
    </row>
    <row r="47" spans="2:20" ht="15" x14ac:dyDescent="0.2">
      <c r="B47" s="35"/>
      <c r="C47" s="36" t="s">
        <v>87</v>
      </c>
      <c r="D47" s="36" t="s">
        <v>88</v>
      </c>
      <c r="E47" s="37">
        <v>0</v>
      </c>
      <c r="F47" s="37">
        <v>159.53</v>
      </c>
      <c r="G47" s="37">
        <v>45.69</v>
      </c>
      <c r="H47" s="37">
        <v>370.67</v>
      </c>
      <c r="I47" s="37">
        <v>1221.02</v>
      </c>
      <c r="J47" s="37">
        <v>1166.99</v>
      </c>
      <c r="K47" s="37"/>
      <c r="L47" s="37"/>
      <c r="M47" s="37"/>
      <c r="N47" s="37"/>
      <c r="O47" s="37"/>
      <c r="P47" s="37"/>
      <c r="Q47" s="38">
        <f t="shared" si="2"/>
        <v>2963.8999999999996</v>
      </c>
      <c r="T47" s="4" t="s">
        <v>1</v>
      </c>
    </row>
    <row r="48" spans="2:20" ht="15" x14ac:dyDescent="0.2">
      <c r="B48" s="35"/>
      <c r="C48" s="36" t="s">
        <v>89</v>
      </c>
      <c r="D48" s="36" t="s">
        <v>90</v>
      </c>
      <c r="E48" s="37">
        <v>101.72</v>
      </c>
      <c r="F48" s="37">
        <v>49.14</v>
      </c>
      <c r="G48" s="37">
        <v>0</v>
      </c>
      <c r="H48" s="37">
        <v>0</v>
      </c>
      <c r="I48" s="37">
        <v>203.45</v>
      </c>
      <c r="J48" s="37">
        <v>203.45</v>
      </c>
      <c r="K48" s="37"/>
      <c r="L48" s="37"/>
      <c r="M48" s="37"/>
      <c r="N48" s="37"/>
      <c r="O48" s="37"/>
      <c r="P48" s="37"/>
      <c r="Q48" s="38">
        <f t="shared" si="2"/>
        <v>557.76</v>
      </c>
    </row>
    <row r="49" spans="2:19" ht="15" x14ac:dyDescent="0.2">
      <c r="B49" s="35"/>
      <c r="C49" s="36">
        <v>2450</v>
      </c>
      <c r="D49" s="36" t="s">
        <v>91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/>
      <c r="L49" s="37"/>
      <c r="M49" s="37"/>
      <c r="N49" s="37"/>
      <c r="O49" s="37"/>
      <c r="P49" s="37"/>
      <c r="Q49" s="38">
        <f t="shared" ref="Q49" si="16">SUM(E49:P49)</f>
        <v>0</v>
      </c>
    </row>
    <row r="50" spans="2:19" ht="15" x14ac:dyDescent="0.2">
      <c r="B50" s="35"/>
      <c r="C50" s="36" t="s">
        <v>92</v>
      </c>
      <c r="D50" s="36" t="s">
        <v>93</v>
      </c>
      <c r="E50" s="37">
        <v>2880.66</v>
      </c>
      <c r="F50" s="37">
        <v>1374.72</v>
      </c>
      <c r="G50" s="37">
        <v>3610.26</v>
      </c>
      <c r="H50" s="37">
        <v>4563.25</v>
      </c>
      <c r="I50" s="37">
        <v>5880.06</v>
      </c>
      <c r="J50" s="37">
        <v>3495.93</v>
      </c>
      <c r="K50" s="37"/>
      <c r="L50" s="37"/>
      <c r="M50" s="37"/>
      <c r="N50" s="37"/>
      <c r="O50" s="37"/>
      <c r="P50" s="37"/>
      <c r="Q50" s="38">
        <f t="shared" si="2"/>
        <v>21804.880000000001</v>
      </c>
    </row>
    <row r="51" spans="2:19" ht="15" x14ac:dyDescent="0.2">
      <c r="B51" s="35"/>
      <c r="C51" s="36" t="s">
        <v>94</v>
      </c>
      <c r="D51" s="36" t="s">
        <v>95</v>
      </c>
      <c r="E51" s="37">
        <v>1408.49</v>
      </c>
      <c r="F51" s="37">
        <v>2000</v>
      </c>
      <c r="G51" s="37">
        <v>2589.6799999999998</v>
      </c>
      <c r="H51" s="37">
        <v>68.099999999999994</v>
      </c>
      <c r="I51" s="37">
        <v>710.32</v>
      </c>
      <c r="J51" s="37">
        <v>7371.71</v>
      </c>
      <c r="K51" s="37"/>
      <c r="L51" s="37"/>
      <c r="M51" s="37"/>
      <c r="N51" s="37"/>
      <c r="O51" s="37"/>
      <c r="P51" s="37"/>
      <c r="Q51" s="38">
        <f t="shared" si="2"/>
        <v>14148.3</v>
      </c>
    </row>
    <row r="52" spans="2:19" ht="15" x14ac:dyDescent="0.2">
      <c r="B52" s="35"/>
      <c r="C52" s="36" t="s">
        <v>96</v>
      </c>
      <c r="D52" s="36" t="s">
        <v>97</v>
      </c>
      <c r="E52" s="37">
        <v>14415.65</v>
      </c>
      <c r="F52" s="37">
        <v>223556.34</v>
      </c>
      <c r="G52" s="37">
        <v>622763.23</v>
      </c>
      <c r="H52" s="37">
        <v>184691.74</v>
      </c>
      <c r="I52" s="37">
        <v>912863.56</v>
      </c>
      <c r="J52" s="37">
        <v>601839.06999999995</v>
      </c>
      <c r="K52" s="37"/>
      <c r="L52" s="37"/>
      <c r="M52" s="37"/>
      <c r="N52" s="37"/>
      <c r="O52" s="37"/>
      <c r="P52" s="37"/>
      <c r="Q52" s="38">
        <f t="shared" si="2"/>
        <v>2560129.59</v>
      </c>
    </row>
    <row r="53" spans="2:19" ht="15" x14ac:dyDescent="0.2">
      <c r="B53" s="31"/>
      <c r="C53" s="32" t="s">
        <v>98</v>
      </c>
      <c r="D53" s="32" t="s">
        <v>99</v>
      </c>
      <c r="E53" s="33">
        <f>SUM(E54:E59)</f>
        <v>81.08</v>
      </c>
      <c r="F53" s="33">
        <f t="shared" ref="F53:J53" si="17">SUM(F54:F59)</f>
        <v>0</v>
      </c>
      <c r="G53" s="33">
        <f t="shared" si="17"/>
        <v>5130</v>
      </c>
      <c r="H53" s="33">
        <f t="shared" si="17"/>
        <v>4617.24</v>
      </c>
      <c r="I53" s="33">
        <f t="shared" si="17"/>
        <v>0</v>
      </c>
      <c r="J53" s="33">
        <f t="shared" si="17"/>
        <v>2445</v>
      </c>
      <c r="K53" s="33">
        <f t="shared" ref="K53:P53" si="18">SUM(K56:K59)</f>
        <v>0</v>
      </c>
      <c r="L53" s="33">
        <f t="shared" si="18"/>
        <v>0</v>
      </c>
      <c r="M53" s="33">
        <f t="shared" si="18"/>
        <v>0</v>
      </c>
      <c r="N53" s="33">
        <f t="shared" si="18"/>
        <v>0</v>
      </c>
      <c r="O53" s="33">
        <f t="shared" si="18"/>
        <v>0</v>
      </c>
      <c r="P53" s="33">
        <f t="shared" si="18"/>
        <v>0</v>
      </c>
      <c r="Q53" s="34">
        <f>SUM(E53:P53)</f>
        <v>12273.32</v>
      </c>
    </row>
    <row r="54" spans="2:19" ht="15" x14ac:dyDescent="0.2">
      <c r="B54" s="35"/>
      <c r="C54" s="36">
        <v>2510</v>
      </c>
      <c r="D54" s="36" t="s">
        <v>100</v>
      </c>
      <c r="E54" s="37">
        <v>0</v>
      </c>
      <c r="F54" s="37">
        <v>0</v>
      </c>
      <c r="G54" s="37">
        <v>0</v>
      </c>
      <c r="H54" s="37">
        <v>300.86</v>
      </c>
      <c r="I54" s="37">
        <v>0</v>
      </c>
      <c r="J54" s="37">
        <v>0</v>
      </c>
      <c r="K54" s="37"/>
      <c r="L54" s="37"/>
      <c r="M54" s="37"/>
      <c r="N54" s="37"/>
      <c r="O54" s="37"/>
      <c r="P54" s="37"/>
      <c r="Q54" s="38">
        <f t="shared" si="2"/>
        <v>300.86</v>
      </c>
    </row>
    <row r="55" spans="2:19" ht="15" x14ac:dyDescent="0.2">
      <c r="B55" s="35"/>
      <c r="C55" s="36">
        <v>2530</v>
      </c>
      <c r="D55" s="36" t="s">
        <v>101</v>
      </c>
      <c r="E55" s="37">
        <v>0</v>
      </c>
      <c r="F55" s="37">
        <v>0</v>
      </c>
      <c r="G55" s="37">
        <v>0</v>
      </c>
      <c r="H55" s="37">
        <v>116.38</v>
      </c>
      <c r="I55" s="37">
        <v>0</v>
      </c>
      <c r="J55" s="37">
        <v>0</v>
      </c>
      <c r="K55" s="37"/>
      <c r="L55" s="37"/>
      <c r="M55" s="37"/>
      <c r="N55" s="37"/>
      <c r="O55" s="37"/>
      <c r="P55" s="37"/>
      <c r="Q55" s="38">
        <f t="shared" ref="Q55" si="19">SUM(E55:P55)</f>
        <v>116.38</v>
      </c>
      <c r="S55" s="4" t="s">
        <v>1</v>
      </c>
    </row>
    <row r="56" spans="2:19" ht="15" x14ac:dyDescent="0.2">
      <c r="B56" s="35"/>
      <c r="C56" s="36" t="s">
        <v>102</v>
      </c>
      <c r="D56" s="36" t="s">
        <v>103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/>
      <c r="L56" s="37"/>
      <c r="M56" s="37"/>
      <c r="N56" s="37"/>
      <c r="O56" s="37"/>
      <c r="P56" s="37"/>
      <c r="Q56" s="38">
        <f t="shared" si="2"/>
        <v>0</v>
      </c>
      <c r="R56" s="4" t="s">
        <v>1</v>
      </c>
    </row>
    <row r="57" spans="2:19" ht="15" x14ac:dyDescent="0.2">
      <c r="B57" s="35"/>
      <c r="C57" s="36" t="s">
        <v>104</v>
      </c>
      <c r="D57" s="36" t="s">
        <v>105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/>
      <c r="L57" s="37"/>
      <c r="M57" s="37"/>
      <c r="N57" s="37"/>
      <c r="O57" s="37"/>
      <c r="P57" s="37"/>
      <c r="Q57" s="38">
        <f t="shared" si="2"/>
        <v>0</v>
      </c>
      <c r="R57" s="4" t="s">
        <v>1</v>
      </c>
    </row>
    <row r="58" spans="2:19" ht="15" x14ac:dyDescent="0.2">
      <c r="B58" s="35"/>
      <c r="C58" s="36" t="s">
        <v>106</v>
      </c>
      <c r="D58" s="36" t="s">
        <v>107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/>
      <c r="L58" s="37"/>
      <c r="M58" s="37"/>
      <c r="N58" s="37"/>
      <c r="O58" s="37"/>
      <c r="P58" s="37"/>
      <c r="Q58" s="38">
        <f t="shared" si="2"/>
        <v>0</v>
      </c>
    </row>
    <row r="59" spans="2:19" ht="15" x14ac:dyDescent="0.2">
      <c r="B59" s="35"/>
      <c r="C59" s="36" t="s">
        <v>108</v>
      </c>
      <c r="D59" s="36" t="s">
        <v>109</v>
      </c>
      <c r="E59" s="37">
        <v>81.08</v>
      </c>
      <c r="F59" s="37">
        <v>0</v>
      </c>
      <c r="G59" s="37">
        <v>5130</v>
      </c>
      <c r="H59" s="37">
        <v>4200</v>
      </c>
      <c r="I59" s="37">
        <v>0</v>
      </c>
      <c r="J59" s="37">
        <v>2445</v>
      </c>
      <c r="K59" s="37"/>
      <c r="L59" s="37"/>
      <c r="M59" s="37"/>
      <c r="N59" s="37"/>
      <c r="O59" s="37"/>
      <c r="P59" s="37"/>
      <c r="Q59" s="38">
        <f t="shared" si="2"/>
        <v>11856.08</v>
      </c>
    </row>
    <row r="60" spans="2:19" ht="15" x14ac:dyDescent="0.2">
      <c r="B60" s="31"/>
      <c r="C60" s="32" t="s">
        <v>110</v>
      </c>
      <c r="D60" s="32" t="s">
        <v>111</v>
      </c>
      <c r="E60" s="33">
        <f>SUM(E61)</f>
        <v>641965.42000000004</v>
      </c>
      <c r="F60" s="33">
        <f t="shared" ref="F60:P60" si="20">SUM(F61)</f>
        <v>641482.6</v>
      </c>
      <c r="G60" s="33">
        <f t="shared" si="20"/>
        <v>781550.78</v>
      </c>
      <c r="H60" s="33">
        <f t="shared" si="20"/>
        <v>639889.21</v>
      </c>
      <c r="I60" s="33">
        <f t="shared" si="20"/>
        <v>784435.49</v>
      </c>
      <c r="J60" s="33">
        <f t="shared" si="20"/>
        <v>770169.71</v>
      </c>
      <c r="K60" s="33">
        <f t="shared" si="20"/>
        <v>0</v>
      </c>
      <c r="L60" s="33">
        <f t="shared" si="20"/>
        <v>0</v>
      </c>
      <c r="M60" s="33">
        <f t="shared" si="20"/>
        <v>0</v>
      </c>
      <c r="N60" s="33">
        <f t="shared" si="20"/>
        <v>0</v>
      </c>
      <c r="O60" s="33">
        <f t="shared" si="20"/>
        <v>0</v>
      </c>
      <c r="P60" s="33">
        <f t="shared" si="20"/>
        <v>0</v>
      </c>
      <c r="Q60" s="34">
        <f t="shared" si="2"/>
        <v>4259493.21</v>
      </c>
    </row>
    <row r="61" spans="2:19" ht="15" x14ac:dyDescent="0.2">
      <c r="B61" s="35"/>
      <c r="C61" s="36" t="s">
        <v>112</v>
      </c>
      <c r="D61" s="36" t="s">
        <v>113</v>
      </c>
      <c r="E61" s="37">
        <v>641965.42000000004</v>
      </c>
      <c r="F61" s="37">
        <v>641482.6</v>
      </c>
      <c r="G61" s="37">
        <v>781550.78</v>
      </c>
      <c r="H61" s="37">
        <v>639889.21</v>
      </c>
      <c r="I61" s="37">
        <v>784435.49</v>
      </c>
      <c r="J61" s="37">
        <v>770169.71</v>
      </c>
      <c r="K61" s="37"/>
      <c r="L61" s="37"/>
      <c r="M61" s="37"/>
      <c r="N61" s="37"/>
      <c r="O61" s="37"/>
      <c r="P61" s="37"/>
      <c r="Q61" s="38">
        <f t="shared" si="2"/>
        <v>4259493.21</v>
      </c>
    </row>
    <row r="62" spans="2:19" ht="15" x14ac:dyDescent="0.2">
      <c r="B62" s="31"/>
      <c r="C62" s="32" t="s">
        <v>114</v>
      </c>
      <c r="D62" s="32" t="s">
        <v>115</v>
      </c>
      <c r="E62" s="33">
        <f>SUM(E63:E66)</f>
        <v>1188.23</v>
      </c>
      <c r="F62" s="33">
        <f t="shared" ref="F62:P62" si="21">SUM(F63:F66)</f>
        <v>2312.9699999999998</v>
      </c>
      <c r="G62" s="33">
        <f t="shared" si="21"/>
        <v>1583064.5</v>
      </c>
      <c r="H62" s="33">
        <f t="shared" si="21"/>
        <v>540.22</v>
      </c>
      <c r="I62" s="33">
        <f t="shared" si="21"/>
        <v>71661.88</v>
      </c>
      <c r="J62" s="33">
        <f t="shared" si="21"/>
        <v>23306.51</v>
      </c>
      <c r="K62" s="33">
        <f t="shared" si="21"/>
        <v>0</v>
      </c>
      <c r="L62" s="33">
        <f t="shared" si="21"/>
        <v>0</v>
      </c>
      <c r="M62" s="33">
        <f t="shared" si="21"/>
        <v>0</v>
      </c>
      <c r="N62" s="33">
        <f t="shared" si="21"/>
        <v>0</v>
      </c>
      <c r="O62" s="33">
        <f t="shared" si="21"/>
        <v>0</v>
      </c>
      <c r="P62" s="33">
        <f t="shared" si="21"/>
        <v>0</v>
      </c>
      <c r="Q62" s="34">
        <f>SUM(E62:P62)</f>
        <v>1682074.3099999998</v>
      </c>
    </row>
    <row r="63" spans="2:19" ht="15" x14ac:dyDescent="0.2">
      <c r="B63" s="35"/>
      <c r="C63" s="36" t="s">
        <v>116</v>
      </c>
      <c r="D63" s="36" t="s">
        <v>117</v>
      </c>
      <c r="E63" s="37">
        <v>980.12</v>
      </c>
      <c r="F63" s="37">
        <v>2312.9699999999998</v>
      </c>
      <c r="G63" s="37">
        <v>1571064.5</v>
      </c>
      <c r="H63" s="37">
        <v>95.4</v>
      </c>
      <c r="I63" s="37">
        <v>71121</v>
      </c>
      <c r="J63" s="37">
        <v>21048.1</v>
      </c>
      <c r="K63" s="37"/>
      <c r="L63" s="37"/>
      <c r="M63" s="37"/>
      <c r="N63" s="37"/>
      <c r="O63" s="37"/>
      <c r="P63" s="37"/>
      <c r="Q63" s="38">
        <f t="shared" si="2"/>
        <v>1666622.09</v>
      </c>
    </row>
    <row r="64" spans="2:19" ht="15" x14ac:dyDescent="0.2">
      <c r="B64" s="35"/>
      <c r="C64" s="36" t="s">
        <v>118</v>
      </c>
      <c r="D64" s="36" t="s">
        <v>119</v>
      </c>
      <c r="E64" s="37">
        <v>208.11</v>
      </c>
      <c r="F64" s="37">
        <v>0</v>
      </c>
      <c r="G64" s="37">
        <v>12000</v>
      </c>
      <c r="H64" s="37">
        <v>444.82</v>
      </c>
      <c r="I64" s="37">
        <v>540.88</v>
      </c>
      <c r="J64" s="37">
        <v>2258.41</v>
      </c>
      <c r="K64" s="37"/>
      <c r="L64" s="37"/>
      <c r="M64" s="37"/>
      <c r="N64" s="37"/>
      <c r="O64" s="37"/>
      <c r="P64" s="37"/>
      <c r="Q64" s="38">
        <f t="shared" si="2"/>
        <v>15452.22</v>
      </c>
    </row>
    <row r="65" spans="2:19" ht="15" x14ac:dyDescent="0.2">
      <c r="B65" s="35"/>
      <c r="C65" s="36">
        <v>2740</v>
      </c>
      <c r="D65" s="36" t="s">
        <v>120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/>
      <c r="L65" s="37"/>
      <c r="M65" s="37"/>
      <c r="N65" s="37"/>
      <c r="O65" s="37"/>
      <c r="P65" s="37"/>
      <c r="Q65" s="38">
        <f t="shared" si="2"/>
        <v>0</v>
      </c>
    </row>
    <row r="66" spans="2:19" ht="15" x14ac:dyDescent="0.2">
      <c r="B66" s="35"/>
      <c r="C66" s="36" t="s">
        <v>121</v>
      </c>
      <c r="D66" s="36" t="s">
        <v>122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/>
      <c r="L66" s="37"/>
      <c r="M66" s="37"/>
      <c r="N66" s="37"/>
      <c r="O66" s="37"/>
      <c r="P66" s="37"/>
      <c r="Q66" s="38">
        <f t="shared" si="2"/>
        <v>0</v>
      </c>
    </row>
    <row r="67" spans="2:19" ht="15" x14ac:dyDescent="0.2">
      <c r="B67" s="31"/>
      <c r="C67" s="32" t="s">
        <v>123</v>
      </c>
      <c r="D67" s="32" t="s">
        <v>124</v>
      </c>
      <c r="E67" s="33">
        <f>SUM(E68:E75)</f>
        <v>18149.870000000003</v>
      </c>
      <c r="F67" s="33">
        <f t="shared" ref="F67:P67" si="22">SUM(F68:F75)</f>
        <v>244268.94999999998</v>
      </c>
      <c r="G67" s="33">
        <f>SUM(G68:G75)</f>
        <v>336939.07</v>
      </c>
      <c r="H67" s="33">
        <f>SUM(H68:H75)</f>
        <v>56977.56</v>
      </c>
      <c r="I67" s="33">
        <f t="shared" si="22"/>
        <v>160031.27000000002</v>
      </c>
      <c r="J67" s="33">
        <f t="shared" si="22"/>
        <v>197010.86</v>
      </c>
      <c r="K67" s="33">
        <f t="shared" si="22"/>
        <v>0</v>
      </c>
      <c r="L67" s="33">
        <f t="shared" si="22"/>
        <v>0</v>
      </c>
      <c r="M67" s="33">
        <f t="shared" si="22"/>
        <v>0</v>
      </c>
      <c r="N67" s="33">
        <f t="shared" si="22"/>
        <v>0</v>
      </c>
      <c r="O67" s="33">
        <f t="shared" si="22"/>
        <v>0</v>
      </c>
      <c r="P67" s="33">
        <f t="shared" si="22"/>
        <v>0</v>
      </c>
      <c r="Q67" s="34">
        <f t="shared" si="2"/>
        <v>1013377.58</v>
      </c>
    </row>
    <row r="68" spans="2:19" ht="15" x14ac:dyDescent="0.2">
      <c r="B68" s="35"/>
      <c r="C68" s="36" t="s">
        <v>125</v>
      </c>
      <c r="D68" s="36" t="s">
        <v>126</v>
      </c>
      <c r="E68" s="37">
        <v>6147.64</v>
      </c>
      <c r="F68" s="37">
        <v>9977.5499999999993</v>
      </c>
      <c r="G68" s="37">
        <v>25693.49</v>
      </c>
      <c r="H68" s="37">
        <v>3731.37</v>
      </c>
      <c r="I68" s="37">
        <v>5536.54</v>
      </c>
      <c r="J68" s="37">
        <v>116916.43</v>
      </c>
      <c r="K68" s="37"/>
      <c r="L68" s="37"/>
      <c r="M68" s="37"/>
      <c r="N68" s="37"/>
      <c r="O68" s="37"/>
      <c r="P68" s="37"/>
      <c r="Q68" s="38">
        <f t="shared" si="2"/>
        <v>168003.02</v>
      </c>
    </row>
    <row r="69" spans="2:19" ht="15" x14ac:dyDescent="0.2">
      <c r="B69" s="35"/>
      <c r="C69" s="36" t="s">
        <v>127</v>
      </c>
      <c r="D69" s="36" t="s">
        <v>128</v>
      </c>
      <c r="E69" s="37">
        <v>578.17999999999995</v>
      </c>
      <c r="F69" s="37">
        <v>2281.9299999999998</v>
      </c>
      <c r="G69" s="37">
        <v>2993.11</v>
      </c>
      <c r="H69" s="37">
        <v>2040.42</v>
      </c>
      <c r="I69" s="37">
        <v>301.89</v>
      </c>
      <c r="J69" s="37">
        <v>336.22</v>
      </c>
      <c r="K69" s="37"/>
      <c r="L69" s="37"/>
      <c r="M69" s="37"/>
      <c r="N69" s="37"/>
      <c r="O69" s="37"/>
      <c r="P69" s="37"/>
      <c r="Q69" s="38">
        <f t="shared" si="2"/>
        <v>8531.7499999999982</v>
      </c>
    </row>
    <row r="70" spans="2:19" ht="15" x14ac:dyDescent="0.2">
      <c r="B70" s="35"/>
      <c r="C70" s="36" t="s">
        <v>129</v>
      </c>
      <c r="D70" s="36" t="s">
        <v>130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/>
      <c r="L70" s="37"/>
      <c r="M70" s="37"/>
      <c r="N70" s="37"/>
      <c r="O70" s="37"/>
      <c r="P70" s="37"/>
      <c r="Q70" s="38">
        <f t="shared" si="2"/>
        <v>0</v>
      </c>
    </row>
    <row r="71" spans="2:19" ht="15" x14ac:dyDescent="0.2">
      <c r="B71" s="35"/>
      <c r="C71" s="36" t="s">
        <v>131</v>
      </c>
      <c r="D71" s="36" t="s">
        <v>132</v>
      </c>
      <c r="E71" s="37">
        <v>0</v>
      </c>
      <c r="F71" s="37">
        <v>0</v>
      </c>
      <c r="G71" s="37">
        <v>1345.02</v>
      </c>
      <c r="H71" s="37">
        <v>2092.5</v>
      </c>
      <c r="I71" s="37">
        <v>2262.06</v>
      </c>
      <c r="J71" s="37">
        <v>3605.34</v>
      </c>
      <c r="K71" s="37"/>
      <c r="L71" s="37"/>
      <c r="M71" s="37"/>
      <c r="N71" s="37"/>
      <c r="O71" s="37"/>
      <c r="P71" s="37"/>
      <c r="Q71" s="38">
        <f t="shared" si="2"/>
        <v>9304.92</v>
      </c>
      <c r="S71" s="4" t="s">
        <v>1</v>
      </c>
    </row>
    <row r="72" spans="2:19" ht="15" x14ac:dyDescent="0.2">
      <c r="B72" s="35"/>
      <c r="C72" s="36" t="s">
        <v>133</v>
      </c>
      <c r="D72" s="36" t="s">
        <v>134</v>
      </c>
      <c r="E72" s="37">
        <v>0</v>
      </c>
      <c r="F72" s="37">
        <v>1008.6</v>
      </c>
      <c r="G72" s="37">
        <v>25166</v>
      </c>
      <c r="H72" s="37">
        <v>0</v>
      </c>
      <c r="I72" s="37">
        <v>0</v>
      </c>
      <c r="J72" s="37">
        <v>0</v>
      </c>
      <c r="K72" s="37"/>
      <c r="L72" s="37"/>
      <c r="M72" s="37"/>
      <c r="N72" s="37"/>
      <c r="O72" s="37"/>
      <c r="P72" s="37"/>
      <c r="Q72" s="38">
        <f t="shared" si="2"/>
        <v>26174.6</v>
      </c>
    </row>
    <row r="73" spans="2:19" ht="15" x14ac:dyDescent="0.2">
      <c r="B73" s="35"/>
      <c r="C73" s="36" t="s">
        <v>135</v>
      </c>
      <c r="D73" s="36" t="s">
        <v>136</v>
      </c>
      <c r="E73" s="37">
        <v>4245.33</v>
      </c>
      <c r="F73" s="37">
        <v>12519.48</v>
      </c>
      <c r="G73" s="37">
        <v>77703.850000000006</v>
      </c>
      <c r="H73" s="37">
        <v>29228.47</v>
      </c>
      <c r="I73" s="37">
        <v>120816.57</v>
      </c>
      <c r="J73" s="37">
        <v>53192.43</v>
      </c>
      <c r="K73" s="37"/>
      <c r="L73" s="37"/>
      <c r="M73" s="37"/>
      <c r="N73" s="37"/>
      <c r="O73" s="37"/>
      <c r="P73" s="37"/>
      <c r="Q73" s="38">
        <f t="shared" si="2"/>
        <v>297706.13</v>
      </c>
    </row>
    <row r="74" spans="2:19" ht="15" x14ac:dyDescent="0.2">
      <c r="B74" s="35"/>
      <c r="C74" s="36" t="s">
        <v>137</v>
      </c>
      <c r="D74" s="36" t="s">
        <v>138</v>
      </c>
      <c r="E74" s="37">
        <v>7178.72</v>
      </c>
      <c r="F74" s="37">
        <v>8832.84</v>
      </c>
      <c r="G74" s="37">
        <v>32756.65</v>
      </c>
      <c r="H74" s="37">
        <v>13029.85</v>
      </c>
      <c r="I74" s="37">
        <v>31114.21</v>
      </c>
      <c r="J74" s="37">
        <v>22960.44</v>
      </c>
      <c r="K74" s="37"/>
      <c r="L74" s="37"/>
      <c r="M74" s="37"/>
      <c r="N74" s="37"/>
      <c r="O74" s="37"/>
      <c r="P74" s="37"/>
      <c r="Q74" s="38">
        <f t="shared" si="2"/>
        <v>115872.71</v>
      </c>
    </row>
    <row r="75" spans="2:19" ht="15" x14ac:dyDescent="0.2">
      <c r="B75" s="35"/>
      <c r="C75" s="36" t="s">
        <v>139</v>
      </c>
      <c r="D75" s="36" t="s">
        <v>140</v>
      </c>
      <c r="E75" s="37">
        <v>0</v>
      </c>
      <c r="F75" s="37">
        <v>209648.55</v>
      </c>
      <c r="G75" s="37">
        <v>171280.95</v>
      </c>
      <c r="H75" s="37">
        <v>6854.95</v>
      </c>
      <c r="I75" s="37">
        <v>0</v>
      </c>
      <c r="J75" s="37">
        <v>0</v>
      </c>
      <c r="K75" s="37"/>
      <c r="L75" s="37"/>
      <c r="M75" s="37"/>
      <c r="N75" s="37"/>
      <c r="O75" s="37"/>
      <c r="P75" s="37"/>
      <c r="Q75" s="38">
        <f t="shared" si="2"/>
        <v>387784.45</v>
      </c>
    </row>
    <row r="76" spans="2:19" ht="15" x14ac:dyDescent="0.2">
      <c r="B76" s="27">
        <v>3000</v>
      </c>
      <c r="C76" s="28"/>
      <c r="D76" s="28" t="s">
        <v>141</v>
      </c>
      <c r="E76" s="29">
        <f>+E77+E85+E93+E100+E106+E114+E116+E120+E122</f>
        <v>12340340.779999999</v>
      </c>
      <c r="F76" s="29">
        <f t="shared" ref="F76:O76" si="23">+F77+F85+F93+F100+F106+F114+F116+F120+F122</f>
        <v>11781639.85</v>
      </c>
      <c r="G76" s="29">
        <f t="shared" si="23"/>
        <v>12400508.579999998</v>
      </c>
      <c r="H76" s="29">
        <f t="shared" si="23"/>
        <v>13072926.820000002</v>
      </c>
      <c r="I76" s="29">
        <f t="shared" si="23"/>
        <v>13260051.059999997</v>
      </c>
      <c r="J76" s="29">
        <f t="shared" si="23"/>
        <v>13654190.199999997</v>
      </c>
      <c r="K76" s="29">
        <f t="shared" si="23"/>
        <v>0</v>
      </c>
      <c r="L76" s="29">
        <f t="shared" si="23"/>
        <v>0</v>
      </c>
      <c r="M76" s="29">
        <f t="shared" si="23"/>
        <v>0</v>
      </c>
      <c r="N76" s="29">
        <f>+N77+N85+N93+N100+N106+N114+N116+N120+N122</f>
        <v>0</v>
      </c>
      <c r="O76" s="29">
        <f t="shared" si="23"/>
        <v>0</v>
      </c>
      <c r="P76" s="29">
        <f>+P77+P85+P93+P100+P106+P114+P116+P120+P122</f>
        <v>0</v>
      </c>
      <c r="Q76" s="30">
        <f>SUM(E76:P76)</f>
        <v>76509657.289999992</v>
      </c>
    </row>
    <row r="77" spans="2:19" ht="15" x14ac:dyDescent="0.2">
      <c r="B77" s="31"/>
      <c r="C77" s="32" t="s">
        <v>142</v>
      </c>
      <c r="D77" s="32" t="s">
        <v>143</v>
      </c>
      <c r="E77" s="33">
        <f>SUM(E78:E84)</f>
        <v>8594348.1799999997</v>
      </c>
      <c r="F77" s="33">
        <f t="shared" ref="F77:P77" si="24">SUM(F78:F84)</f>
        <v>9240219.3800000008</v>
      </c>
      <c r="G77" s="33">
        <f t="shared" si="24"/>
        <v>8767875.7400000002</v>
      </c>
      <c r="H77" s="33">
        <f t="shared" si="24"/>
        <v>9341409.8600000013</v>
      </c>
      <c r="I77" s="33">
        <f t="shared" si="24"/>
        <v>9317906.1599999983</v>
      </c>
      <c r="J77" s="33">
        <f t="shared" si="24"/>
        <v>9779088.7399999984</v>
      </c>
      <c r="K77" s="33">
        <f t="shared" si="24"/>
        <v>0</v>
      </c>
      <c r="L77" s="33">
        <f t="shared" si="24"/>
        <v>0</v>
      </c>
      <c r="M77" s="33">
        <f t="shared" si="24"/>
        <v>0</v>
      </c>
      <c r="N77" s="33">
        <f>SUM(N78:N84)</f>
        <v>0</v>
      </c>
      <c r="O77" s="33">
        <f t="shared" si="24"/>
        <v>0</v>
      </c>
      <c r="P77" s="33">
        <f t="shared" si="24"/>
        <v>0</v>
      </c>
      <c r="Q77" s="34">
        <f t="shared" si="2"/>
        <v>55040848.060000002</v>
      </c>
    </row>
    <row r="78" spans="2:19" ht="15" x14ac:dyDescent="0.2">
      <c r="B78" s="35"/>
      <c r="C78" s="36" t="s">
        <v>144</v>
      </c>
      <c r="D78" s="36" t="s">
        <v>145</v>
      </c>
      <c r="E78" s="37">
        <v>8541319.8300000001</v>
      </c>
      <c r="F78" s="37">
        <v>9188044.8200000003</v>
      </c>
      <c r="G78" s="37">
        <v>8713991.8200000003</v>
      </c>
      <c r="H78" s="37">
        <v>9286731.9000000004</v>
      </c>
      <c r="I78" s="37">
        <v>9265725.8599999994</v>
      </c>
      <c r="J78" s="37">
        <v>9723706.0399999991</v>
      </c>
      <c r="K78" s="37"/>
      <c r="L78" s="37"/>
      <c r="M78" s="37"/>
      <c r="N78" s="37"/>
      <c r="O78" s="37"/>
      <c r="P78" s="37"/>
      <c r="Q78" s="38">
        <f t="shared" si="2"/>
        <v>54719520.269999996</v>
      </c>
    </row>
    <row r="79" spans="2:19" ht="15" x14ac:dyDescent="0.2">
      <c r="B79" s="35"/>
      <c r="C79" s="36" t="s">
        <v>146</v>
      </c>
      <c r="D79" s="36" t="s">
        <v>147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653.79</v>
      </c>
      <c r="K79" s="37"/>
      <c r="L79" s="37"/>
      <c r="M79" s="37"/>
      <c r="N79" s="37"/>
      <c r="O79" s="37"/>
      <c r="P79" s="37"/>
      <c r="Q79" s="38">
        <f t="shared" si="2"/>
        <v>653.79</v>
      </c>
    </row>
    <row r="80" spans="2:19" ht="15" x14ac:dyDescent="0.2">
      <c r="B80" s="35"/>
      <c r="C80" s="36" t="s">
        <v>148</v>
      </c>
      <c r="D80" s="36" t="s">
        <v>149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/>
      <c r="L80" s="37"/>
      <c r="M80" s="37"/>
      <c r="N80" s="37"/>
      <c r="O80" s="37"/>
      <c r="P80" s="37"/>
      <c r="Q80" s="38">
        <f>SUM(E80:P80)</f>
        <v>0</v>
      </c>
    </row>
    <row r="81" spans="2:17" ht="15" x14ac:dyDescent="0.2">
      <c r="B81" s="35"/>
      <c r="C81" s="36" t="s">
        <v>150</v>
      </c>
      <c r="D81" s="36" t="s">
        <v>151</v>
      </c>
      <c r="E81" s="37">
        <v>51787.02</v>
      </c>
      <c r="F81" s="37">
        <v>51785.99</v>
      </c>
      <c r="G81" s="37">
        <v>52004.959999999999</v>
      </c>
      <c r="H81" s="37">
        <v>51785.99</v>
      </c>
      <c r="I81" s="37">
        <v>51794.01</v>
      </c>
      <c r="J81" s="37">
        <v>51785.99</v>
      </c>
      <c r="K81" s="37"/>
      <c r="L81" s="37"/>
      <c r="M81" s="37"/>
      <c r="N81" s="37"/>
      <c r="O81" s="37"/>
      <c r="P81" s="37"/>
      <c r="Q81" s="38">
        <f t="shared" si="2"/>
        <v>310943.96000000002</v>
      </c>
    </row>
    <row r="82" spans="2:17" ht="15" x14ac:dyDescent="0.2">
      <c r="B82" s="35"/>
      <c r="C82" s="36" t="s">
        <v>152</v>
      </c>
      <c r="D82" s="36" t="s">
        <v>153</v>
      </c>
      <c r="E82" s="37">
        <v>824.82</v>
      </c>
      <c r="F82" s="37">
        <v>0</v>
      </c>
      <c r="G82" s="37">
        <v>1481.6</v>
      </c>
      <c r="H82" s="37">
        <v>2157.11</v>
      </c>
      <c r="I82" s="37">
        <v>0</v>
      </c>
      <c r="J82" s="37">
        <v>1606.67</v>
      </c>
      <c r="K82" s="37"/>
      <c r="L82" s="37"/>
      <c r="M82" s="37"/>
      <c r="N82" s="37"/>
      <c r="O82" s="37"/>
      <c r="P82" s="37"/>
      <c r="Q82" s="38">
        <f t="shared" si="2"/>
        <v>6070.2000000000007</v>
      </c>
    </row>
    <row r="83" spans="2:17" ht="15" x14ac:dyDescent="0.2">
      <c r="B83" s="35"/>
      <c r="C83" s="36" t="s">
        <v>154</v>
      </c>
      <c r="D83" s="36" t="s">
        <v>155</v>
      </c>
      <c r="E83" s="37">
        <v>0</v>
      </c>
      <c r="F83" s="37">
        <v>388.57</v>
      </c>
      <c r="G83" s="37">
        <v>397.36</v>
      </c>
      <c r="H83" s="37">
        <v>379.81</v>
      </c>
      <c r="I83" s="37">
        <v>386.29</v>
      </c>
      <c r="J83" s="37">
        <v>371.64</v>
      </c>
      <c r="K83" s="37"/>
      <c r="L83" s="37"/>
      <c r="M83" s="37"/>
      <c r="N83" s="37"/>
      <c r="O83" s="37"/>
      <c r="P83" s="37"/>
      <c r="Q83" s="38">
        <f t="shared" ref="Q83:Q152" si="25">SUM(E83:P83)</f>
        <v>1923.67</v>
      </c>
    </row>
    <row r="84" spans="2:17" ht="15" x14ac:dyDescent="0.2">
      <c r="B84" s="35"/>
      <c r="C84" s="36" t="s">
        <v>156</v>
      </c>
      <c r="D84" s="36" t="s">
        <v>157</v>
      </c>
      <c r="E84" s="37">
        <v>416.51</v>
      </c>
      <c r="F84" s="37">
        <v>0</v>
      </c>
      <c r="G84" s="37">
        <v>0</v>
      </c>
      <c r="H84" s="37">
        <v>355.05</v>
      </c>
      <c r="I84" s="37">
        <v>0</v>
      </c>
      <c r="J84" s="37">
        <v>964.61</v>
      </c>
      <c r="K84" s="37"/>
      <c r="L84" s="37"/>
      <c r="M84" s="37"/>
      <c r="N84" s="37"/>
      <c r="O84" s="37"/>
      <c r="P84" s="37"/>
      <c r="Q84" s="38">
        <f t="shared" si="25"/>
        <v>1736.17</v>
      </c>
    </row>
    <row r="85" spans="2:17" ht="15" x14ac:dyDescent="0.2">
      <c r="B85" s="31"/>
      <c r="C85" s="32" t="s">
        <v>158</v>
      </c>
      <c r="D85" s="32" t="s">
        <v>159</v>
      </c>
      <c r="E85" s="33">
        <f>SUM(E86:E92)</f>
        <v>111022.58</v>
      </c>
      <c r="F85" s="33">
        <f t="shared" ref="F85:I85" si="26">SUM(F86:F92)</f>
        <v>176561.33000000002</v>
      </c>
      <c r="G85" s="33">
        <f t="shared" si="26"/>
        <v>787064.71</v>
      </c>
      <c r="H85" s="33">
        <f t="shared" si="26"/>
        <v>864229.66</v>
      </c>
      <c r="I85" s="33">
        <f t="shared" si="26"/>
        <v>1253396.8500000001</v>
      </c>
      <c r="J85" s="33">
        <f>SUM(J86:J92)</f>
        <v>1284400.54</v>
      </c>
      <c r="K85" s="33">
        <f t="shared" ref="K85:P85" si="27">SUM(K86:K92)</f>
        <v>0</v>
      </c>
      <c r="L85" s="33">
        <f t="shared" si="27"/>
        <v>0</v>
      </c>
      <c r="M85" s="33">
        <f t="shared" si="27"/>
        <v>0</v>
      </c>
      <c r="N85" s="33">
        <f t="shared" si="27"/>
        <v>0</v>
      </c>
      <c r="O85" s="33">
        <f t="shared" si="27"/>
        <v>0</v>
      </c>
      <c r="P85" s="33">
        <f t="shared" si="27"/>
        <v>0</v>
      </c>
      <c r="Q85" s="34">
        <f t="shared" si="25"/>
        <v>4476675.67</v>
      </c>
    </row>
    <row r="86" spans="2:17" ht="15" x14ac:dyDescent="0.2">
      <c r="B86" s="35"/>
      <c r="C86" s="36" t="s">
        <v>160</v>
      </c>
      <c r="D86" s="36" t="s">
        <v>161</v>
      </c>
      <c r="E86" s="37">
        <v>50301.89</v>
      </c>
      <c r="F86" s="37">
        <v>28301.89</v>
      </c>
      <c r="G86" s="37">
        <v>94943.4</v>
      </c>
      <c r="H86" s="37">
        <v>57849.06</v>
      </c>
      <c r="I86" s="37">
        <v>57849.06</v>
      </c>
      <c r="J86" s="37">
        <v>57849.06</v>
      </c>
      <c r="K86" s="37"/>
      <c r="L86" s="37"/>
      <c r="M86" s="37"/>
      <c r="N86" s="37"/>
      <c r="O86" s="37"/>
      <c r="P86" s="37"/>
      <c r="Q86" s="38">
        <f t="shared" si="25"/>
        <v>347094.36</v>
      </c>
    </row>
    <row r="87" spans="2:17" ht="15" x14ac:dyDescent="0.2">
      <c r="B87" s="35"/>
      <c r="C87" s="36" t="s">
        <v>162</v>
      </c>
      <c r="D87" s="36" t="s">
        <v>163</v>
      </c>
      <c r="E87" s="37">
        <v>59000</v>
      </c>
      <c r="F87" s="37">
        <v>50000</v>
      </c>
      <c r="G87" s="37">
        <v>68000</v>
      </c>
      <c r="H87" s="37">
        <v>59000</v>
      </c>
      <c r="I87" s="37">
        <v>59000</v>
      </c>
      <c r="J87" s="37">
        <v>59000</v>
      </c>
      <c r="K87" s="37"/>
      <c r="L87" s="37"/>
      <c r="M87" s="37"/>
      <c r="N87" s="37"/>
      <c r="O87" s="37"/>
      <c r="P87" s="37"/>
      <c r="Q87" s="38">
        <f t="shared" si="25"/>
        <v>354000</v>
      </c>
    </row>
    <row r="88" spans="2:17" ht="15" x14ac:dyDescent="0.2">
      <c r="B88" s="35"/>
      <c r="C88" s="36" t="s">
        <v>164</v>
      </c>
      <c r="D88" s="36" t="s">
        <v>165</v>
      </c>
      <c r="E88" s="37">
        <v>0</v>
      </c>
      <c r="F88" s="37">
        <v>0</v>
      </c>
      <c r="G88" s="37">
        <v>0</v>
      </c>
      <c r="H88" s="37">
        <v>162572.6</v>
      </c>
      <c r="I88" s="37">
        <v>43828.800000000003</v>
      </c>
      <c r="J88" s="37">
        <v>44181.4</v>
      </c>
      <c r="K88" s="37"/>
      <c r="L88" s="37"/>
      <c r="M88" s="37"/>
      <c r="N88" s="37"/>
      <c r="O88" s="37"/>
      <c r="P88" s="37"/>
      <c r="Q88" s="38">
        <f t="shared" si="25"/>
        <v>250582.80000000002</v>
      </c>
    </row>
    <row r="89" spans="2:17" ht="15" x14ac:dyDescent="0.2">
      <c r="B89" s="35"/>
      <c r="C89" s="36" t="s">
        <v>166</v>
      </c>
      <c r="D89" s="36" t="s">
        <v>167</v>
      </c>
      <c r="E89" s="37">
        <v>0</v>
      </c>
      <c r="F89" s="37">
        <v>98109.440000000002</v>
      </c>
      <c r="G89" s="37">
        <v>355167.31</v>
      </c>
      <c r="H89" s="37">
        <v>236396</v>
      </c>
      <c r="I89" s="37">
        <v>1007075.61</v>
      </c>
      <c r="J89" s="37">
        <v>969450.08</v>
      </c>
      <c r="K89" s="37"/>
      <c r="L89" s="37"/>
      <c r="M89" s="37"/>
      <c r="N89" s="37"/>
      <c r="O89" s="37"/>
      <c r="P89" s="37"/>
      <c r="Q89" s="38">
        <f t="shared" si="25"/>
        <v>2666198.44</v>
      </c>
    </row>
    <row r="90" spans="2:17" ht="15" x14ac:dyDescent="0.2">
      <c r="B90" s="35"/>
      <c r="C90" s="36" t="s">
        <v>168</v>
      </c>
      <c r="D90" s="36" t="s">
        <v>169</v>
      </c>
      <c r="E90" s="37">
        <v>0</v>
      </c>
      <c r="F90" s="37">
        <v>0</v>
      </c>
      <c r="G90" s="37">
        <v>252154</v>
      </c>
      <c r="H90" s="37">
        <v>348162</v>
      </c>
      <c r="I90" s="37">
        <v>84993.38</v>
      </c>
      <c r="J90" s="37">
        <v>153600</v>
      </c>
      <c r="K90" s="37"/>
      <c r="L90" s="37"/>
      <c r="M90" s="37"/>
      <c r="N90" s="37"/>
      <c r="O90" s="37"/>
      <c r="P90" s="37"/>
      <c r="Q90" s="38">
        <f t="shared" si="25"/>
        <v>838909.38</v>
      </c>
    </row>
    <row r="91" spans="2:17" ht="15" x14ac:dyDescent="0.2">
      <c r="B91" s="35"/>
      <c r="C91" s="36" t="s">
        <v>170</v>
      </c>
      <c r="D91" s="36" t="s">
        <v>171</v>
      </c>
      <c r="E91" s="37">
        <v>1720.69</v>
      </c>
      <c r="F91" s="37">
        <v>0</v>
      </c>
      <c r="G91" s="37">
        <v>16800</v>
      </c>
      <c r="H91" s="37">
        <v>0</v>
      </c>
      <c r="I91" s="37">
        <v>0</v>
      </c>
      <c r="J91" s="37">
        <v>0</v>
      </c>
      <c r="K91" s="37"/>
      <c r="L91" s="37"/>
      <c r="M91" s="37"/>
      <c r="N91" s="37"/>
      <c r="O91" s="37"/>
      <c r="P91" s="37"/>
      <c r="Q91" s="38">
        <f t="shared" si="25"/>
        <v>18520.689999999999</v>
      </c>
    </row>
    <row r="92" spans="2:17" ht="15" x14ac:dyDescent="0.2">
      <c r="B92" s="35"/>
      <c r="C92" s="36" t="s">
        <v>172</v>
      </c>
      <c r="D92" s="36" t="s">
        <v>173</v>
      </c>
      <c r="E92" s="37">
        <v>0</v>
      </c>
      <c r="F92" s="37">
        <v>150</v>
      </c>
      <c r="G92" s="37">
        <v>0</v>
      </c>
      <c r="H92" s="37">
        <v>250</v>
      </c>
      <c r="I92" s="37">
        <v>650</v>
      </c>
      <c r="J92" s="37">
        <v>320</v>
      </c>
      <c r="K92" s="37"/>
      <c r="L92" s="37"/>
      <c r="M92" s="37"/>
      <c r="N92" s="37"/>
      <c r="O92" s="37"/>
      <c r="P92" s="37"/>
      <c r="Q92" s="38">
        <f t="shared" si="25"/>
        <v>1370</v>
      </c>
    </row>
    <row r="93" spans="2:17" ht="15" x14ac:dyDescent="0.2">
      <c r="B93" s="31"/>
      <c r="C93" s="32" t="s">
        <v>174</v>
      </c>
      <c r="D93" s="32" t="s">
        <v>175</v>
      </c>
      <c r="E93" s="33">
        <f>SUM(E94:E99)</f>
        <v>0</v>
      </c>
      <c r="F93" s="33">
        <f t="shared" ref="F93:P93" si="28">SUM(F94:F99)</f>
        <v>3500</v>
      </c>
      <c r="G93" s="33">
        <f t="shared" si="28"/>
        <v>197475.05</v>
      </c>
      <c r="H93" s="33">
        <f t="shared" si="28"/>
        <v>146776.29999999999</v>
      </c>
      <c r="I93" s="33">
        <f t="shared" si="28"/>
        <v>112681.9</v>
      </c>
      <c r="J93" s="33">
        <f t="shared" si="28"/>
        <v>117814.61</v>
      </c>
      <c r="K93" s="33">
        <f t="shared" si="28"/>
        <v>0</v>
      </c>
      <c r="L93" s="33">
        <f t="shared" si="28"/>
        <v>0</v>
      </c>
      <c r="M93" s="33">
        <f t="shared" si="28"/>
        <v>0</v>
      </c>
      <c r="N93" s="33">
        <f t="shared" si="28"/>
        <v>0</v>
      </c>
      <c r="O93" s="33">
        <f t="shared" si="28"/>
        <v>0</v>
      </c>
      <c r="P93" s="33">
        <f t="shared" si="28"/>
        <v>0</v>
      </c>
      <c r="Q93" s="34">
        <f t="shared" si="25"/>
        <v>578247.86</v>
      </c>
    </row>
    <row r="94" spans="2:17" ht="15" x14ac:dyDescent="0.2">
      <c r="B94" s="35"/>
      <c r="C94" s="36" t="s">
        <v>176</v>
      </c>
      <c r="D94" s="36" t="s">
        <v>177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83250</v>
      </c>
      <c r="K94" s="37"/>
      <c r="L94" s="37"/>
      <c r="M94" s="37"/>
      <c r="N94" s="37"/>
      <c r="O94" s="37"/>
      <c r="P94" s="37"/>
      <c r="Q94" s="38">
        <f t="shared" si="25"/>
        <v>83250</v>
      </c>
    </row>
    <row r="95" spans="2:17" ht="15" x14ac:dyDescent="0.2">
      <c r="B95" s="35"/>
      <c r="C95" s="36" t="s">
        <v>178</v>
      </c>
      <c r="D95" s="36" t="s">
        <v>179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/>
      <c r="L95" s="37"/>
      <c r="M95" s="37"/>
      <c r="N95" s="37"/>
      <c r="O95" s="37"/>
      <c r="P95" s="37"/>
      <c r="Q95" s="38">
        <f t="shared" si="25"/>
        <v>0</v>
      </c>
    </row>
    <row r="96" spans="2:17" ht="15" x14ac:dyDescent="0.2">
      <c r="B96" s="35"/>
      <c r="C96" s="36" t="s">
        <v>180</v>
      </c>
      <c r="D96" s="36" t="s">
        <v>181</v>
      </c>
      <c r="E96" s="37">
        <v>0</v>
      </c>
      <c r="F96" s="37">
        <v>0</v>
      </c>
      <c r="G96" s="37">
        <v>8475.0499999999993</v>
      </c>
      <c r="H96" s="37">
        <v>5476.3</v>
      </c>
      <c r="I96" s="37">
        <v>18181.900000000001</v>
      </c>
      <c r="J96" s="37">
        <v>16564.61</v>
      </c>
      <c r="K96" s="37"/>
      <c r="L96" s="37"/>
      <c r="M96" s="37"/>
      <c r="N96" s="37"/>
      <c r="O96" s="37"/>
      <c r="P96" s="37"/>
      <c r="Q96" s="38">
        <f t="shared" si="25"/>
        <v>48697.86</v>
      </c>
    </row>
    <row r="97" spans="2:19" ht="15" x14ac:dyDescent="0.2">
      <c r="B97" s="35"/>
      <c r="C97" s="36" t="s">
        <v>182</v>
      </c>
      <c r="D97" s="36" t="s">
        <v>183</v>
      </c>
      <c r="E97" s="37">
        <v>0</v>
      </c>
      <c r="F97" s="37">
        <v>3500</v>
      </c>
      <c r="G97" s="37">
        <v>0</v>
      </c>
      <c r="H97" s="37">
        <v>46800</v>
      </c>
      <c r="I97" s="37">
        <v>0</v>
      </c>
      <c r="J97" s="37">
        <v>18000</v>
      </c>
      <c r="K97" s="37"/>
      <c r="L97" s="37"/>
      <c r="M97" s="37"/>
      <c r="N97" s="37"/>
      <c r="O97" s="37"/>
      <c r="P97" s="37"/>
      <c r="Q97" s="38">
        <f>SUM(E97:P97)</f>
        <v>68300</v>
      </c>
    </row>
    <row r="98" spans="2:19" ht="15" x14ac:dyDescent="0.2">
      <c r="B98" s="35"/>
      <c r="C98" s="36">
        <v>3360</v>
      </c>
      <c r="D98" s="36" t="s">
        <v>184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/>
      <c r="L98" s="37"/>
      <c r="M98" s="37"/>
      <c r="N98" s="37"/>
      <c r="O98" s="37"/>
      <c r="P98" s="37"/>
      <c r="Q98" s="38">
        <f t="shared" si="25"/>
        <v>0</v>
      </c>
    </row>
    <row r="99" spans="2:19" ht="15" x14ac:dyDescent="0.2">
      <c r="B99" s="35"/>
      <c r="C99" s="36" t="s">
        <v>185</v>
      </c>
      <c r="D99" s="36" t="s">
        <v>186</v>
      </c>
      <c r="E99" s="37">
        <v>0</v>
      </c>
      <c r="F99" s="37">
        <v>0</v>
      </c>
      <c r="G99" s="37">
        <v>189000</v>
      </c>
      <c r="H99" s="37">
        <v>94500</v>
      </c>
      <c r="I99" s="37">
        <v>94500</v>
      </c>
      <c r="J99" s="37">
        <v>0</v>
      </c>
      <c r="K99" s="37"/>
      <c r="L99" s="37"/>
      <c r="M99" s="37"/>
      <c r="N99" s="37"/>
      <c r="O99" s="37"/>
      <c r="P99" s="37"/>
      <c r="Q99" s="38">
        <f t="shared" si="25"/>
        <v>378000</v>
      </c>
      <c r="S99" s="4" t="s">
        <v>1</v>
      </c>
    </row>
    <row r="100" spans="2:19" ht="15" x14ac:dyDescent="0.2">
      <c r="B100" s="31"/>
      <c r="C100" s="32" t="s">
        <v>187</v>
      </c>
      <c r="D100" s="32" t="s">
        <v>188</v>
      </c>
      <c r="E100" s="33">
        <f>SUM(E101:E105)</f>
        <v>143275.41999999998</v>
      </c>
      <c r="F100" s="33">
        <f t="shared" ref="F100:P100" si="29">SUM(F101:F105)</f>
        <v>64704.93</v>
      </c>
      <c r="G100" s="33">
        <f t="shared" si="29"/>
        <v>102541.79000000001</v>
      </c>
      <c r="H100" s="33">
        <f t="shared" si="29"/>
        <v>135097.35</v>
      </c>
      <c r="I100" s="33">
        <f t="shared" si="29"/>
        <v>262779.91000000003</v>
      </c>
      <c r="J100" s="33">
        <f t="shared" si="29"/>
        <v>138437.21000000002</v>
      </c>
      <c r="K100" s="33">
        <f t="shared" si="29"/>
        <v>0</v>
      </c>
      <c r="L100" s="33">
        <f t="shared" si="29"/>
        <v>0</v>
      </c>
      <c r="M100" s="33">
        <f t="shared" si="29"/>
        <v>0</v>
      </c>
      <c r="N100" s="33">
        <f t="shared" si="29"/>
        <v>0</v>
      </c>
      <c r="O100" s="33">
        <f t="shared" si="29"/>
        <v>0</v>
      </c>
      <c r="P100" s="33">
        <f t="shared" si="29"/>
        <v>0</v>
      </c>
      <c r="Q100" s="34">
        <f t="shared" si="25"/>
        <v>846836.6100000001</v>
      </c>
    </row>
    <row r="101" spans="2:19" ht="15" x14ac:dyDescent="0.2">
      <c r="B101" s="35"/>
      <c r="C101" s="36" t="s">
        <v>189</v>
      </c>
      <c r="D101" s="36" t="s">
        <v>190</v>
      </c>
      <c r="E101" s="37">
        <v>61659.81</v>
      </c>
      <c r="F101" s="37">
        <v>51595.81</v>
      </c>
      <c r="G101" s="37">
        <v>59199.25</v>
      </c>
      <c r="H101" s="37">
        <v>53712.65</v>
      </c>
      <c r="I101" s="37">
        <v>62594.14</v>
      </c>
      <c r="J101" s="37">
        <v>58922.94</v>
      </c>
      <c r="K101" s="37"/>
      <c r="L101" s="37"/>
      <c r="M101" s="37"/>
      <c r="N101" s="37"/>
      <c r="O101" s="37"/>
      <c r="P101" s="37"/>
      <c r="Q101" s="38">
        <f t="shared" si="25"/>
        <v>347684.6</v>
      </c>
    </row>
    <row r="102" spans="2:19" ht="15" x14ac:dyDescent="0.2">
      <c r="B102" s="35"/>
      <c r="C102" s="36" t="s">
        <v>191</v>
      </c>
      <c r="D102" s="36" t="s">
        <v>192</v>
      </c>
      <c r="E102" s="37">
        <v>68567.22</v>
      </c>
      <c r="F102" s="37">
        <v>0</v>
      </c>
      <c r="G102" s="37">
        <v>0</v>
      </c>
      <c r="H102" s="37">
        <v>0</v>
      </c>
      <c r="I102" s="37">
        <v>156842.37</v>
      </c>
      <c r="J102" s="37">
        <v>0</v>
      </c>
      <c r="K102" s="37"/>
      <c r="L102" s="37"/>
      <c r="M102" s="37"/>
      <c r="N102" s="37"/>
      <c r="O102" s="37"/>
      <c r="P102" s="37"/>
      <c r="Q102" s="38">
        <f t="shared" si="25"/>
        <v>225409.59</v>
      </c>
    </row>
    <row r="103" spans="2:19" ht="15" x14ac:dyDescent="0.2">
      <c r="B103" s="35"/>
      <c r="C103" s="36" t="s">
        <v>193</v>
      </c>
      <c r="D103" s="36" t="s">
        <v>194</v>
      </c>
      <c r="E103" s="37">
        <v>0</v>
      </c>
      <c r="F103" s="37">
        <v>0</v>
      </c>
      <c r="G103" s="37">
        <v>30272.880000000001</v>
      </c>
      <c r="H103" s="37">
        <v>64140.76</v>
      </c>
      <c r="I103" s="37">
        <v>30272.880000000001</v>
      </c>
      <c r="J103" s="37">
        <v>60545.760000000002</v>
      </c>
      <c r="K103" s="37"/>
      <c r="L103" s="37"/>
      <c r="M103" s="37"/>
      <c r="N103" s="37"/>
      <c r="O103" s="37"/>
      <c r="P103" s="37"/>
      <c r="Q103" s="38">
        <f t="shared" si="25"/>
        <v>185232.28</v>
      </c>
    </row>
    <row r="104" spans="2:19" ht="15" x14ac:dyDescent="0.2">
      <c r="B104" s="35"/>
      <c r="C104" s="36">
        <v>3470</v>
      </c>
      <c r="D104" s="36" t="s">
        <v>195</v>
      </c>
      <c r="E104" s="37"/>
      <c r="F104" s="37"/>
      <c r="G104" s="37"/>
      <c r="H104" s="37">
        <v>4055.62</v>
      </c>
      <c r="I104" s="37">
        <v>0</v>
      </c>
      <c r="J104" s="37">
        <v>0</v>
      </c>
      <c r="K104" s="37"/>
      <c r="L104" s="37"/>
      <c r="M104" s="37"/>
      <c r="N104" s="37"/>
      <c r="O104" s="37"/>
      <c r="P104" s="37"/>
      <c r="Q104" s="38">
        <f t="shared" si="25"/>
        <v>4055.62</v>
      </c>
    </row>
    <row r="105" spans="2:19" ht="15" x14ac:dyDescent="0.2">
      <c r="B105" s="35"/>
      <c r="C105" s="36">
        <v>3490</v>
      </c>
      <c r="D105" s="36" t="s">
        <v>196</v>
      </c>
      <c r="E105" s="37">
        <v>13048.39</v>
      </c>
      <c r="F105" s="37">
        <v>13109.12</v>
      </c>
      <c r="G105" s="37">
        <v>13069.66</v>
      </c>
      <c r="H105" s="37">
        <v>13188.32</v>
      </c>
      <c r="I105" s="37">
        <v>13070.52</v>
      </c>
      <c r="J105" s="37">
        <v>18968.509999999998</v>
      </c>
      <c r="K105" s="37"/>
      <c r="L105" s="37"/>
      <c r="M105" s="37"/>
      <c r="N105" s="37"/>
      <c r="O105" s="37"/>
      <c r="P105" s="37"/>
      <c r="Q105" s="38">
        <f t="shared" si="25"/>
        <v>84454.51999999999</v>
      </c>
    </row>
    <row r="106" spans="2:19" ht="15" x14ac:dyDescent="0.2">
      <c r="B106" s="31"/>
      <c r="C106" s="32" t="s">
        <v>197</v>
      </c>
      <c r="D106" s="32" t="s">
        <v>198</v>
      </c>
      <c r="E106" s="33">
        <f>SUM(E107:E113)</f>
        <v>4729.3099999999995</v>
      </c>
      <c r="F106" s="33">
        <f t="shared" ref="F106:P106" si="30">SUM(F107:F113)</f>
        <v>23247.52</v>
      </c>
      <c r="G106" s="33">
        <f t="shared" si="30"/>
        <v>249287.84</v>
      </c>
      <c r="H106" s="33">
        <f>SUM(H107:H113)</f>
        <v>45334.68</v>
      </c>
      <c r="I106" s="33">
        <f>SUM(I107:I113)</f>
        <v>47418.78</v>
      </c>
      <c r="J106" s="33">
        <f>SUM(J107:J113)</f>
        <v>231331.04</v>
      </c>
      <c r="K106" s="33">
        <f t="shared" si="30"/>
        <v>0</v>
      </c>
      <c r="L106" s="33">
        <f t="shared" si="30"/>
        <v>0</v>
      </c>
      <c r="M106" s="33">
        <f t="shared" si="30"/>
        <v>0</v>
      </c>
      <c r="N106" s="33">
        <f t="shared" si="30"/>
        <v>0</v>
      </c>
      <c r="O106" s="33">
        <f t="shared" si="30"/>
        <v>0</v>
      </c>
      <c r="P106" s="33">
        <f t="shared" si="30"/>
        <v>0</v>
      </c>
      <c r="Q106" s="34">
        <f t="shared" si="25"/>
        <v>601349.17000000004</v>
      </c>
    </row>
    <row r="107" spans="2:19" ht="15" x14ac:dyDescent="0.2">
      <c r="B107" s="35"/>
      <c r="C107" s="36" t="s">
        <v>199</v>
      </c>
      <c r="D107" s="36" t="s">
        <v>200</v>
      </c>
      <c r="E107" s="37">
        <v>0</v>
      </c>
      <c r="F107" s="37">
        <v>3600</v>
      </c>
      <c r="G107" s="37">
        <v>10270</v>
      </c>
      <c r="H107" s="37">
        <v>1910</v>
      </c>
      <c r="I107" s="37">
        <v>0</v>
      </c>
      <c r="J107" s="37">
        <v>0</v>
      </c>
      <c r="K107" s="37"/>
      <c r="L107" s="37"/>
      <c r="M107" s="37"/>
      <c r="N107" s="37"/>
      <c r="O107" s="37"/>
      <c r="P107" s="37"/>
      <c r="Q107" s="38">
        <f t="shared" si="25"/>
        <v>15780</v>
      </c>
    </row>
    <row r="108" spans="2:19" ht="15" x14ac:dyDescent="0.2">
      <c r="B108" s="35"/>
      <c r="C108" s="36" t="s">
        <v>201</v>
      </c>
      <c r="D108" s="36" t="s">
        <v>202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/>
      <c r="L108" s="37"/>
      <c r="M108" s="37"/>
      <c r="N108" s="37"/>
      <c r="O108" s="37"/>
      <c r="P108" s="37"/>
      <c r="Q108" s="38">
        <f t="shared" si="25"/>
        <v>0</v>
      </c>
    </row>
    <row r="109" spans="2:19" ht="15" x14ac:dyDescent="0.2">
      <c r="B109" s="35"/>
      <c r="C109" s="36" t="s">
        <v>203</v>
      </c>
      <c r="D109" s="36" t="s">
        <v>204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/>
      <c r="L109" s="37"/>
      <c r="M109" s="37"/>
      <c r="N109" s="37"/>
      <c r="O109" s="37"/>
      <c r="P109" s="37"/>
      <c r="Q109" s="38">
        <f t="shared" si="25"/>
        <v>0</v>
      </c>
    </row>
    <row r="110" spans="2:19" ht="24" x14ac:dyDescent="0.2">
      <c r="B110" s="35"/>
      <c r="C110" s="36">
        <v>3540</v>
      </c>
      <c r="D110" s="39" t="s">
        <v>205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300</v>
      </c>
      <c r="K110" s="37"/>
      <c r="L110" s="37"/>
      <c r="M110" s="37"/>
      <c r="N110" s="37"/>
      <c r="O110" s="37"/>
      <c r="P110" s="37"/>
      <c r="Q110" s="38">
        <f t="shared" si="25"/>
        <v>300</v>
      </c>
    </row>
    <row r="111" spans="2:19" ht="15" x14ac:dyDescent="0.2">
      <c r="B111" s="35"/>
      <c r="C111" s="36" t="s">
        <v>206</v>
      </c>
      <c r="D111" s="36" t="s">
        <v>207</v>
      </c>
      <c r="E111" s="37">
        <v>0</v>
      </c>
      <c r="F111" s="37">
        <v>6410</v>
      </c>
      <c r="G111" s="37">
        <v>6320</v>
      </c>
      <c r="H111" s="37">
        <v>0</v>
      </c>
      <c r="I111" s="37">
        <v>6548.79</v>
      </c>
      <c r="J111" s="37">
        <v>13940</v>
      </c>
      <c r="K111" s="37"/>
      <c r="L111" s="37"/>
      <c r="M111" s="37"/>
      <c r="N111" s="37"/>
      <c r="O111" s="37"/>
      <c r="P111" s="37"/>
      <c r="Q111" s="38">
        <f t="shared" si="25"/>
        <v>33218.79</v>
      </c>
      <c r="S111" s="4" t="s">
        <v>1</v>
      </c>
    </row>
    <row r="112" spans="2:19" ht="15" x14ac:dyDescent="0.2">
      <c r="B112" s="35"/>
      <c r="C112" s="36" t="s">
        <v>208</v>
      </c>
      <c r="D112" s="36" t="s">
        <v>209</v>
      </c>
      <c r="E112" s="37">
        <v>3350</v>
      </c>
      <c r="F112" s="37">
        <v>13237.52</v>
      </c>
      <c r="G112" s="37">
        <v>232697.84</v>
      </c>
      <c r="H112" s="37">
        <v>43424.68</v>
      </c>
      <c r="I112" s="37">
        <v>40750</v>
      </c>
      <c r="J112" s="37">
        <v>217091.04</v>
      </c>
      <c r="K112" s="37"/>
      <c r="L112" s="37"/>
      <c r="M112" s="37"/>
      <c r="N112" s="37"/>
      <c r="O112" s="37"/>
      <c r="P112" s="37"/>
      <c r="Q112" s="38">
        <f t="shared" si="25"/>
        <v>550551.07999999996</v>
      </c>
    </row>
    <row r="113" spans="2:19" ht="15" x14ac:dyDescent="0.2">
      <c r="B113" s="35"/>
      <c r="C113" s="36">
        <v>3590</v>
      </c>
      <c r="D113" s="36" t="s">
        <v>210</v>
      </c>
      <c r="E113" s="37">
        <v>1379.31</v>
      </c>
      <c r="F113" s="37">
        <v>0</v>
      </c>
      <c r="G113" s="37">
        <v>0</v>
      </c>
      <c r="H113" s="37">
        <v>0</v>
      </c>
      <c r="I113" s="37">
        <v>119.99</v>
      </c>
      <c r="J113" s="37">
        <v>0</v>
      </c>
      <c r="K113" s="37"/>
      <c r="L113" s="37"/>
      <c r="M113" s="37"/>
      <c r="N113" s="37"/>
      <c r="O113" s="37"/>
      <c r="P113" s="37"/>
      <c r="Q113" s="38">
        <f t="shared" si="25"/>
        <v>1499.3</v>
      </c>
    </row>
    <row r="114" spans="2:19" ht="15" x14ac:dyDescent="0.2">
      <c r="B114" s="31"/>
      <c r="C114" s="32" t="s">
        <v>211</v>
      </c>
      <c r="D114" s="32" t="s">
        <v>212</v>
      </c>
      <c r="E114" s="33">
        <f t="shared" ref="E114:P114" si="31">SUM(E115)</f>
        <v>0</v>
      </c>
      <c r="F114" s="33">
        <f t="shared" si="31"/>
        <v>0</v>
      </c>
      <c r="G114" s="33">
        <f t="shared" si="31"/>
        <v>0</v>
      </c>
      <c r="H114" s="33">
        <f t="shared" si="31"/>
        <v>0</v>
      </c>
      <c r="I114" s="33">
        <f t="shared" si="31"/>
        <v>0</v>
      </c>
      <c r="J114" s="33">
        <f t="shared" si="31"/>
        <v>0</v>
      </c>
      <c r="K114" s="33">
        <f t="shared" si="31"/>
        <v>0</v>
      </c>
      <c r="L114" s="33">
        <f t="shared" si="31"/>
        <v>0</v>
      </c>
      <c r="M114" s="33">
        <f t="shared" si="31"/>
        <v>0</v>
      </c>
      <c r="N114" s="33">
        <f>SUM(N115)</f>
        <v>0</v>
      </c>
      <c r="O114" s="33">
        <f t="shared" si="31"/>
        <v>0</v>
      </c>
      <c r="P114" s="33">
        <f t="shared" si="31"/>
        <v>0</v>
      </c>
      <c r="Q114" s="34">
        <f t="shared" si="25"/>
        <v>0</v>
      </c>
    </row>
    <row r="115" spans="2:19" ht="15" x14ac:dyDescent="0.2">
      <c r="B115" s="35"/>
      <c r="C115" s="36">
        <v>3620</v>
      </c>
      <c r="D115" s="36" t="s">
        <v>213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/>
      <c r="L115" s="37"/>
      <c r="M115" s="37"/>
      <c r="N115" s="37"/>
      <c r="O115" s="37"/>
      <c r="P115" s="37"/>
      <c r="Q115" s="38">
        <f>SUM(E115:P115)</f>
        <v>0</v>
      </c>
    </row>
    <row r="116" spans="2:19" ht="15" x14ac:dyDescent="0.2">
      <c r="B116" s="31"/>
      <c r="C116" s="32" t="s">
        <v>214</v>
      </c>
      <c r="D116" s="32" t="s">
        <v>215</v>
      </c>
      <c r="E116" s="33">
        <f>SUM(E117:E119)</f>
        <v>1504.6799999999998</v>
      </c>
      <c r="F116" s="33">
        <f t="shared" ref="F116:P116" si="32">SUM(F117:F119)</f>
        <v>0</v>
      </c>
      <c r="G116" s="33">
        <f t="shared" si="32"/>
        <v>0</v>
      </c>
      <c r="H116" s="33">
        <f t="shared" si="32"/>
        <v>0</v>
      </c>
      <c r="I116" s="33">
        <f t="shared" si="32"/>
        <v>2678.01</v>
      </c>
      <c r="J116" s="33">
        <f t="shared" si="32"/>
        <v>1688.1100000000001</v>
      </c>
      <c r="K116" s="33">
        <f>SUM(K117:K119)</f>
        <v>0</v>
      </c>
      <c r="L116" s="33">
        <f t="shared" ref="L116:M116" si="33">SUM(L117:L119)</f>
        <v>0</v>
      </c>
      <c r="M116" s="33">
        <f t="shared" si="33"/>
        <v>0</v>
      </c>
      <c r="N116" s="33">
        <f>SUM(N117:N119)</f>
        <v>0</v>
      </c>
      <c r="O116" s="33">
        <f t="shared" si="32"/>
        <v>0</v>
      </c>
      <c r="P116" s="33">
        <f t="shared" si="32"/>
        <v>0</v>
      </c>
      <c r="Q116" s="34">
        <f>SUM(E116:P116)</f>
        <v>5870.8000000000011</v>
      </c>
    </row>
    <row r="117" spans="2:19" ht="15" x14ac:dyDescent="0.2">
      <c r="B117" s="35"/>
      <c r="C117" s="36" t="s">
        <v>216</v>
      </c>
      <c r="D117" s="36" t="s">
        <v>217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/>
      <c r="L117" s="37"/>
      <c r="M117" s="37"/>
      <c r="N117" s="37"/>
      <c r="O117" s="37"/>
      <c r="P117" s="37"/>
      <c r="Q117" s="38">
        <f t="shared" si="25"/>
        <v>0</v>
      </c>
    </row>
    <row r="118" spans="2:19" ht="15" x14ac:dyDescent="0.2">
      <c r="B118" s="35"/>
      <c r="C118" s="36" t="s">
        <v>218</v>
      </c>
      <c r="D118" s="36" t="s">
        <v>219</v>
      </c>
      <c r="E118" s="37">
        <v>1253.82</v>
      </c>
      <c r="F118" s="37">
        <v>0</v>
      </c>
      <c r="G118" s="37">
        <v>0</v>
      </c>
      <c r="H118" s="37">
        <v>0</v>
      </c>
      <c r="I118" s="37">
        <v>0</v>
      </c>
      <c r="J118" s="37">
        <v>1431.21</v>
      </c>
      <c r="K118" s="37"/>
      <c r="L118" s="37"/>
      <c r="M118" s="37"/>
      <c r="N118" s="37"/>
      <c r="O118" s="37"/>
      <c r="P118" s="37"/>
      <c r="Q118" s="38">
        <f t="shared" si="25"/>
        <v>2685.0299999999997</v>
      </c>
      <c r="S118" s="4" t="s">
        <v>1</v>
      </c>
    </row>
    <row r="119" spans="2:19" ht="15" x14ac:dyDescent="0.2">
      <c r="B119" s="35"/>
      <c r="C119" s="36" t="s">
        <v>220</v>
      </c>
      <c r="D119" s="36" t="s">
        <v>221</v>
      </c>
      <c r="E119" s="37">
        <v>250.86</v>
      </c>
      <c r="F119" s="37">
        <v>0</v>
      </c>
      <c r="G119" s="37">
        <v>0</v>
      </c>
      <c r="H119" s="37">
        <v>0</v>
      </c>
      <c r="I119" s="37">
        <v>2678.01</v>
      </c>
      <c r="J119" s="37">
        <v>256.89999999999998</v>
      </c>
      <c r="K119" s="37"/>
      <c r="L119" s="37"/>
      <c r="M119" s="37"/>
      <c r="N119" s="37"/>
      <c r="O119" s="37"/>
      <c r="P119" s="37"/>
      <c r="Q119" s="38">
        <f t="shared" si="25"/>
        <v>3185.7700000000004</v>
      </c>
    </row>
    <row r="120" spans="2:19" ht="15" x14ac:dyDescent="0.2">
      <c r="B120" s="31"/>
      <c r="C120" s="32" t="s">
        <v>222</v>
      </c>
      <c r="D120" s="32" t="s">
        <v>223</v>
      </c>
      <c r="E120" s="33">
        <f>SUM(E121)</f>
        <v>251500</v>
      </c>
      <c r="F120" s="33">
        <f>+F121</f>
        <v>70218.33</v>
      </c>
      <c r="G120" s="33">
        <f>+G121</f>
        <v>22387.02</v>
      </c>
      <c r="H120" s="33">
        <f>+H121</f>
        <v>0</v>
      </c>
      <c r="I120" s="33">
        <f t="shared" ref="I120:P120" si="34">+I121</f>
        <v>38793.1</v>
      </c>
      <c r="J120" s="33">
        <f t="shared" si="34"/>
        <v>82081.960000000006</v>
      </c>
      <c r="K120" s="33">
        <f t="shared" si="34"/>
        <v>0</v>
      </c>
      <c r="L120" s="33">
        <f t="shared" si="34"/>
        <v>0</v>
      </c>
      <c r="M120" s="33">
        <f t="shared" si="34"/>
        <v>0</v>
      </c>
      <c r="N120" s="33">
        <f t="shared" si="34"/>
        <v>0</v>
      </c>
      <c r="O120" s="33">
        <f t="shared" si="34"/>
        <v>0</v>
      </c>
      <c r="P120" s="33">
        <f t="shared" si="34"/>
        <v>0</v>
      </c>
      <c r="Q120" s="34">
        <f t="shared" si="25"/>
        <v>464980.41000000003</v>
      </c>
    </row>
    <row r="121" spans="2:19" ht="15" x14ac:dyDescent="0.2">
      <c r="B121" s="35"/>
      <c r="C121" s="36" t="s">
        <v>224</v>
      </c>
      <c r="D121" s="36" t="s">
        <v>225</v>
      </c>
      <c r="E121" s="37">
        <v>251500</v>
      </c>
      <c r="F121" s="37">
        <v>70218.33</v>
      </c>
      <c r="G121" s="37">
        <v>22387.02</v>
      </c>
      <c r="H121" s="37">
        <v>0</v>
      </c>
      <c r="I121" s="37">
        <v>38793.1</v>
      </c>
      <c r="J121" s="37">
        <v>82081.960000000006</v>
      </c>
      <c r="K121" s="37"/>
      <c r="L121" s="37"/>
      <c r="M121" s="37"/>
      <c r="N121" s="37"/>
      <c r="O121" s="37"/>
      <c r="P121" s="37"/>
      <c r="Q121" s="38">
        <f t="shared" si="25"/>
        <v>464980.41000000003</v>
      </c>
    </row>
    <row r="122" spans="2:19" ht="15" x14ac:dyDescent="0.2">
      <c r="B122" s="31"/>
      <c r="C122" s="32" t="s">
        <v>226</v>
      </c>
      <c r="D122" s="32" t="s">
        <v>227</v>
      </c>
      <c r="E122" s="33">
        <f>SUM(E123:E126)</f>
        <v>3233960.61</v>
      </c>
      <c r="F122" s="33">
        <f t="shared" ref="F122:P122" si="35">SUM(F123:F126)</f>
        <v>2203188.36</v>
      </c>
      <c r="G122" s="33">
        <f t="shared" si="35"/>
        <v>2273876.4300000002</v>
      </c>
      <c r="H122" s="33">
        <f>SUM(H123:H126)</f>
        <v>2540078.9700000002</v>
      </c>
      <c r="I122" s="33">
        <f t="shared" si="35"/>
        <v>2224396.35</v>
      </c>
      <c r="J122" s="33">
        <f t="shared" si="35"/>
        <v>2019347.99</v>
      </c>
      <c r="K122" s="33">
        <f t="shared" si="35"/>
        <v>0</v>
      </c>
      <c r="L122" s="33">
        <f t="shared" si="35"/>
        <v>0</v>
      </c>
      <c r="M122" s="33">
        <f t="shared" si="35"/>
        <v>0</v>
      </c>
      <c r="N122" s="33">
        <f t="shared" si="35"/>
        <v>0</v>
      </c>
      <c r="O122" s="33">
        <f t="shared" si="35"/>
        <v>0</v>
      </c>
      <c r="P122" s="33">
        <f t="shared" si="35"/>
        <v>0</v>
      </c>
      <c r="Q122" s="34">
        <f t="shared" si="25"/>
        <v>14494848.710000001</v>
      </c>
    </row>
    <row r="123" spans="2:19" ht="15" x14ac:dyDescent="0.2">
      <c r="B123" s="35"/>
      <c r="C123" s="36" t="s">
        <v>228</v>
      </c>
      <c r="D123" s="36" t="s">
        <v>229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/>
      <c r="L123" s="37"/>
      <c r="M123" s="37"/>
      <c r="N123" s="37"/>
      <c r="O123" s="37"/>
      <c r="P123" s="37"/>
      <c r="Q123" s="38">
        <f t="shared" si="25"/>
        <v>0</v>
      </c>
    </row>
    <row r="124" spans="2:19" ht="15" x14ac:dyDescent="0.2">
      <c r="B124" s="35"/>
      <c r="C124" s="36" t="s">
        <v>230</v>
      </c>
      <c r="D124" s="36" t="s">
        <v>231</v>
      </c>
      <c r="E124" s="37">
        <v>2979167</v>
      </c>
      <c r="F124" s="37">
        <v>1942086</v>
      </c>
      <c r="G124" s="37">
        <v>1689847</v>
      </c>
      <c r="H124" s="37">
        <v>2281824</v>
      </c>
      <c r="I124" s="37">
        <v>1814701</v>
      </c>
      <c r="J124" s="37">
        <v>1758622</v>
      </c>
      <c r="K124" s="37"/>
      <c r="L124" s="37"/>
      <c r="M124" s="37"/>
      <c r="N124" s="37"/>
      <c r="O124" s="37"/>
      <c r="P124" s="37"/>
      <c r="Q124" s="38">
        <f t="shared" si="25"/>
        <v>12466247</v>
      </c>
    </row>
    <row r="125" spans="2:19" ht="15" x14ac:dyDescent="0.2">
      <c r="B125" s="35"/>
      <c r="C125" s="36" t="s">
        <v>232</v>
      </c>
      <c r="D125" s="36" t="s">
        <v>233</v>
      </c>
      <c r="E125" s="37">
        <v>1920</v>
      </c>
      <c r="F125" s="37">
        <v>21107</v>
      </c>
      <c r="G125" s="37">
        <v>314524</v>
      </c>
      <c r="H125" s="37">
        <v>285</v>
      </c>
      <c r="I125" s="37">
        <v>142665</v>
      </c>
      <c r="J125" s="37">
        <v>531.23</v>
      </c>
      <c r="K125" s="37"/>
      <c r="L125" s="37"/>
      <c r="M125" s="37"/>
      <c r="N125" s="37"/>
      <c r="O125" s="37"/>
      <c r="P125" s="37"/>
      <c r="Q125" s="38">
        <f t="shared" si="25"/>
        <v>481032.23</v>
      </c>
    </row>
    <row r="126" spans="2:19" ht="15" x14ac:dyDescent="0.2">
      <c r="B126" s="35"/>
      <c r="C126" s="36" t="s">
        <v>234</v>
      </c>
      <c r="D126" s="36" t="s">
        <v>235</v>
      </c>
      <c r="E126" s="37">
        <v>252873.61</v>
      </c>
      <c r="F126" s="37">
        <v>239995.36</v>
      </c>
      <c r="G126" s="37">
        <v>269505.43</v>
      </c>
      <c r="H126" s="37">
        <v>257969.97</v>
      </c>
      <c r="I126" s="37">
        <v>267030.34999999998</v>
      </c>
      <c r="J126" s="37">
        <v>260194.76</v>
      </c>
      <c r="K126" s="37"/>
      <c r="L126" s="37"/>
      <c r="M126" s="37"/>
      <c r="N126" s="37"/>
      <c r="O126" s="37"/>
      <c r="P126" s="37"/>
      <c r="Q126" s="38">
        <f t="shared" si="25"/>
        <v>1547569.4799999997</v>
      </c>
    </row>
    <row r="127" spans="2:19" ht="15" x14ac:dyDescent="0.2">
      <c r="B127" s="27">
        <v>4000</v>
      </c>
      <c r="C127" s="28"/>
      <c r="D127" s="28" t="s">
        <v>236</v>
      </c>
      <c r="E127" s="29">
        <f>+E128+E130</f>
        <v>0</v>
      </c>
      <c r="F127" s="29">
        <f t="shared" ref="F127:M127" si="36">+F128+F130</f>
        <v>0</v>
      </c>
      <c r="G127" s="29">
        <f t="shared" si="36"/>
        <v>0</v>
      </c>
      <c r="H127" s="29">
        <f t="shared" si="36"/>
        <v>0</v>
      </c>
      <c r="I127" s="29">
        <f t="shared" si="36"/>
        <v>0</v>
      </c>
      <c r="J127" s="29">
        <f t="shared" si="36"/>
        <v>0</v>
      </c>
      <c r="K127" s="29">
        <f t="shared" si="36"/>
        <v>0</v>
      </c>
      <c r="L127" s="29">
        <f t="shared" si="36"/>
        <v>0</v>
      </c>
      <c r="M127" s="29">
        <f t="shared" si="36"/>
        <v>0</v>
      </c>
      <c r="N127" s="29">
        <f t="shared" ref="N127:P127" si="37">+N128+N130+N132</f>
        <v>0</v>
      </c>
      <c r="O127" s="29">
        <f t="shared" si="37"/>
        <v>0</v>
      </c>
      <c r="P127" s="29">
        <f t="shared" si="37"/>
        <v>0</v>
      </c>
      <c r="Q127" s="30">
        <f>SUM(E127:P127)</f>
        <v>0</v>
      </c>
    </row>
    <row r="128" spans="2:19" ht="15" x14ac:dyDescent="0.2">
      <c r="B128" s="31"/>
      <c r="C128" s="32" t="s">
        <v>237</v>
      </c>
      <c r="D128" s="32" t="s">
        <v>238</v>
      </c>
      <c r="E128" s="33">
        <f>+E129</f>
        <v>0</v>
      </c>
      <c r="F128" s="33">
        <f t="shared" ref="F128:P128" si="38">+F129</f>
        <v>0</v>
      </c>
      <c r="G128" s="33">
        <f t="shared" si="38"/>
        <v>0</v>
      </c>
      <c r="H128" s="33">
        <f t="shared" si="38"/>
        <v>0</v>
      </c>
      <c r="I128" s="33">
        <f t="shared" si="38"/>
        <v>0</v>
      </c>
      <c r="J128" s="33">
        <f t="shared" si="38"/>
        <v>0</v>
      </c>
      <c r="K128" s="33">
        <f t="shared" si="38"/>
        <v>0</v>
      </c>
      <c r="L128" s="33">
        <f t="shared" si="38"/>
        <v>0</v>
      </c>
      <c r="M128" s="33">
        <f t="shared" si="38"/>
        <v>0</v>
      </c>
      <c r="N128" s="33">
        <f t="shared" si="38"/>
        <v>0</v>
      </c>
      <c r="O128" s="33">
        <f t="shared" si="38"/>
        <v>0</v>
      </c>
      <c r="P128" s="33">
        <f t="shared" si="38"/>
        <v>0</v>
      </c>
      <c r="Q128" s="34">
        <f t="shared" si="25"/>
        <v>0</v>
      </c>
    </row>
    <row r="129" spans="2:19" ht="15" x14ac:dyDescent="0.2">
      <c r="B129" s="35"/>
      <c r="C129" s="36" t="s">
        <v>239</v>
      </c>
      <c r="D129" s="36" t="s">
        <v>240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/>
      <c r="L129" s="37"/>
      <c r="M129" s="37"/>
      <c r="N129" s="37"/>
      <c r="O129" s="37"/>
      <c r="P129" s="37"/>
      <c r="Q129" s="38">
        <f t="shared" si="25"/>
        <v>0</v>
      </c>
    </row>
    <row r="130" spans="2:19" ht="15" x14ac:dyDescent="0.2">
      <c r="B130" s="31"/>
      <c r="C130" s="32" t="s">
        <v>241</v>
      </c>
      <c r="D130" s="32" t="s">
        <v>242</v>
      </c>
      <c r="E130" s="33">
        <f>+E131</f>
        <v>0</v>
      </c>
      <c r="F130" s="33">
        <f t="shared" ref="F130:P130" si="39">+F131</f>
        <v>0</v>
      </c>
      <c r="G130" s="33">
        <f t="shared" si="39"/>
        <v>0</v>
      </c>
      <c r="H130" s="33">
        <f t="shared" si="39"/>
        <v>0</v>
      </c>
      <c r="I130" s="33">
        <f t="shared" si="39"/>
        <v>0</v>
      </c>
      <c r="J130" s="33">
        <f t="shared" si="39"/>
        <v>0</v>
      </c>
      <c r="K130" s="33">
        <f t="shared" si="39"/>
        <v>0</v>
      </c>
      <c r="L130" s="33">
        <f t="shared" si="39"/>
        <v>0</v>
      </c>
      <c r="M130" s="33">
        <f t="shared" si="39"/>
        <v>0</v>
      </c>
      <c r="N130" s="33">
        <f t="shared" si="39"/>
        <v>0</v>
      </c>
      <c r="O130" s="33">
        <f t="shared" si="39"/>
        <v>0</v>
      </c>
      <c r="P130" s="33">
        <f t="shared" si="39"/>
        <v>0</v>
      </c>
      <c r="Q130" s="34">
        <f t="shared" si="25"/>
        <v>0</v>
      </c>
    </row>
    <row r="131" spans="2:19" ht="15" x14ac:dyDescent="0.2">
      <c r="B131" s="35"/>
      <c r="C131" s="36" t="s">
        <v>243</v>
      </c>
      <c r="D131" s="36" t="s">
        <v>244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/>
      <c r="L131" s="37"/>
      <c r="M131" s="37"/>
      <c r="N131" s="37"/>
      <c r="O131" s="37"/>
      <c r="P131" s="37"/>
      <c r="Q131" s="38">
        <f t="shared" si="25"/>
        <v>0</v>
      </c>
    </row>
    <row r="132" spans="2:19" ht="15" x14ac:dyDescent="0.2">
      <c r="B132" s="27">
        <v>5000</v>
      </c>
      <c r="C132" s="28"/>
      <c r="D132" s="28" t="s">
        <v>245</v>
      </c>
      <c r="E132" s="29">
        <f>+E133+E142+E140+E138+E136+E149</f>
        <v>0</v>
      </c>
      <c r="F132" s="29">
        <f t="shared" ref="F132:M132" si="40">+F133+F142+F140+F138+F136+F149</f>
        <v>51881.55</v>
      </c>
      <c r="G132" s="29">
        <f t="shared" si="40"/>
        <v>56470</v>
      </c>
      <c r="H132" s="29">
        <f t="shared" si="40"/>
        <v>0</v>
      </c>
      <c r="I132" s="29">
        <f t="shared" si="40"/>
        <v>15927.18</v>
      </c>
      <c r="J132" s="29">
        <f t="shared" si="40"/>
        <v>111925</v>
      </c>
      <c r="K132" s="29">
        <f t="shared" si="40"/>
        <v>0</v>
      </c>
      <c r="L132" s="29">
        <f t="shared" si="40"/>
        <v>0</v>
      </c>
      <c r="M132" s="29">
        <f t="shared" si="40"/>
        <v>0</v>
      </c>
      <c r="N132" s="29">
        <f>+N133+N142+N140+N138+N136+N149</f>
        <v>0</v>
      </c>
      <c r="O132" s="29">
        <f>+O133+O142+O140+O138+O136+O149</f>
        <v>0</v>
      </c>
      <c r="P132" s="29">
        <f t="shared" ref="P132" si="41">+P133</f>
        <v>0</v>
      </c>
      <c r="Q132" s="30">
        <f t="shared" si="25"/>
        <v>236203.73</v>
      </c>
    </row>
    <row r="133" spans="2:19" ht="15" x14ac:dyDescent="0.2">
      <c r="B133" s="31"/>
      <c r="C133" s="32" t="s">
        <v>246</v>
      </c>
      <c r="D133" s="32" t="s">
        <v>247</v>
      </c>
      <c r="E133" s="33">
        <f>SUM(E134:E135)</f>
        <v>0</v>
      </c>
      <c r="F133" s="33">
        <f t="shared" ref="F133:P133" si="42">SUM(F134:F135)</f>
        <v>51881.55</v>
      </c>
      <c r="G133" s="33">
        <f t="shared" si="42"/>
        <v>0</v>
      </c>
      <c r="H133" s="33">
        <f t="shared" si="42"/>
        <v>0</v>
      </c>
      <c r="I133" s="33">
        <f t="shared" si="42"/>
        <v>0</v>
      </c>
      <c r="J133" s="33">
        <f t="shared" si="42"/>
        <v>0</v>
      </c>
      <c r="K133" s="33">
        <f t="shared" si="42"/>
        <v>0</v>
      </c>
      <c r="L133" s="33">
        <f t="shared" si="42"/>
        <v>0</v>
      </c>
      <c r="M133" s="33">
        <f t="shared" si="42"/>
        <v>0</v>
      </c>
      <c r="N133" s="33">
        <f t="shared" si="42"/>
        <v>0</v>
      </c>
      <c r="O133" s="33">
        <f t="shared" si="42"/>
        <v>0</v>
      </c>
      <c r="P133" s="33">
        <f t="shared" si="42"/>
        <v>0</v>
      </c>
      <c r="Q133" s="34">
        <f t="shared" si="25"/>
        <v>51881.55</v>
      </c>
    </row>
    <row r="134" spans="2:19" ht="15" x14ac:dyDescent="0.2">
      <c r="B134" s="35"/>
      <c r="C134" s="36" t="s">
        <v>248</v>
      </c>
      <c r="D134" s="36" t="s">
        <v>249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/>
      <c r="L134" s="37"/>
      <c r="M134" s="37"/>
      <c r="N134" s="37"/>
      <c r="O134" s="37"/>
      <c r="P134" s="37"/>
      <c r="Q134" s="38">
        <f t="shared" si="25"/>
        <v>0</v>
      </c>
    </row>
    <row r="135" spans="2:19" ht="15" x14ac:dyDescent="0.2">
      <c r="B135" s="35"/>
      <c r="C135" s="36" t="s">
        <v>250</v>
      </c>
      <c r="D135" s="36" t="s">
        <v>251</v>
      </c>
      <c r="E135" s="37">
        <v>0</v>
      </c>
      <c r="F135" s="37">
        <v>51881.55</v>
      </c>
      <c r="G135" s="37">
        <v>0</v>
      </c>
      <c r="H135" s="37">
        <v>0</v>
      </c>
      <c r="I135" s="37">
        <v>0</v>
      </c>
      <c r="J135" s="37">
        <v>0</v>
      </c>
      <c r="K135" s="37"/>
      <c r="L135" s="37"/>
      <c r="M135" s="37"/>
      <c r="N135" s="37"/>
      <c r="O135" s="37"/>
      <c r="P135" s="37"/>
      <c r="Q135" s="38">
        <f t="shared" si="25"/>
        <v>51881.55</v>
      </c>
    </row>
    <row r="136" spans="2:19" ht="15" x14ac:dyDescent="0.2">
      <c r="B136" s="31"/>
      <c r="C136" s="32" t="s">
        <v>252</v>
      </c>
      <c r="D136" s="32" t="s">
        <v>253</v>
      </c>
      <c r="E136" s="33">
        <f>+E137</f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4">
        <f t="shared" si="25"/>
        <v>0</v>
      </c>
    </row>
    <row r="137" spans="2:19" ht="15" x14ac:dyDescent="0.2">
      <c r="B137" s="35"/>
      <c r="C137" s="36" t="s">
        <v>254</v>
      </c>
      <c r="D137" s="36" t="s">
        <v>255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/>
      <c r="L137" s="37"/>
      <c r="M137" s="37"/>
      <c r="N137" s="37"/>
      <c r="O137" s="37"/>
      <c r="P137" s="37"/>
      <c r="Q137" s="38">
        <f t="shared" si="25"/>
        <v>0</v>
      </c>
      <c r="S137" s="4" t="s">
        <v>1</v>
      </c>
    </row>
    <row r="138" spans="2:19" ht="15" x14ac:dyDescent="0.2">
      <c r="B138" s="31"/>
      <c r="C138" s="32" t="s">
        <v>256</v>
      </c>
      <c r="D138" s="32" t="s">
        <v>257</v>
      </c>
      <c r="E138" s="33">
        <f>+E139</f>
        <v>0</v>
      </c>
      <c r="F138" s="33">
        <v>0</v>
      </c>
      <c r="G138" s="33">
        <v>0</v>
      </c>
      <c r="H138" s="33">
        <f t="shared" ref="H138:P140" si="43">+H139</f>
        <v>0</v>
      </c>
      <c r="I138" s="33">
        <f t="shared" si="43"/>
        <v>0</v>
      </c>
      <c r="J138" s="33">
        <f t="shared" si="43"/>
        <v>0</v>
      </c>
      <c r="K138" s="33">
        <f t="shared" si="43"/>
        <v>0</v>
      </c>
      <c r="L138" s="33">
        <f t="shared" si="43"/>
        <v>0</v>
      </c>
      <c r="M138" s="33">
        <f t="shared" si="43"/>
        <v>0</v>
      </c>
      <c r="N138" s="33">
        <f t="shared" si="43"/>
        <v>0</v>
      </c>
      <c r="O138" s="33">
        <f t="shared" si="43"/>
        <v>0</v>
      </c>
      <c r="P138" s="33">
        <f t="shared" si="43"/>
        <v>0</v>
      </c>
      <c r="Q138" s="34">
        <f t="shared" si="25"/>
        <v>0</v>
      </c>
    </row>
    <row r="139" spans="2:19" ht="15" x14ac:dyDescent="0.2">
      <c r="B139" s="35"/>
      <c r="C139" s="36" t="s">
        <v>258</v>
      </c>
      <c r="D139" s="36" t="s">
        <v>259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/>
      <c r="L139" s="37"/>
      <c r="M139" s="37"/>
      <c r="N139" s="37"/>
      <c r="O139" s="37"/>
      <c r="P139" s="37"/>
      <c r="Q139" s="38">
        <f t="shared" si="25"/>
        <v>0</v>
      </c>
    </row>
    <row r="140" spans="2:19" ht="15" x14ac:dyDescent="0.2">
      <c r="B140" s="31"/>
      <c r="C140" s="32" t="s">
        <v>260</v>
      </c>
      <c r="D140" s="32" t="s">
        <v>261</v>
      </c>
      <c r="E140" s="33">
        <f>+E141</f>
        <v>0</v>
      </c>
      <c r="F140" s="33">
        <v>0</v>
      </c>
      <c r="G140" s="33">
        <v>0</v>
      </c>
      <c r="H140" s="33">
        <f t="shared" si="43"/>
        <v>0</v>
      </c>
      <c r="I140" s="33">
        <f t="shared" si="43"/>
        <v>0</v>
      </c>
      <c r="J140" s="33">
        <f t="shared" si="43"/>
        <v>0</v>
      </c>
      <c r="K140" s="33">
        <f t="shared" si="43"/>
        <v>0</v>
      </c>
      <c r="L140" s="33">
        <f t="shared" si="43"/>
        <v>0</v>
      </c>
      <c r="M140" s="33">
        <f t="shared" si="43"/>
        <v>0</v>
      </c>
      <c r="N140" s="33">
        <f t="shared" si="43"/>
        <v>0</v>
      </c>
      <c r="O140" s="33">
        <f t="shared" si="43"/>
        <v>0</v>
      </c>
      <c r="P140" s="33">
        <f t="shared" si="43"/>
        <v>0</v>
      </c>
      <c r="Q140" s="34">
        <f t="shared" si="25"/>
        <v>0</v>
      </c>
    </row>
    <row r="141" spans="2:19" ht="15" x14ac:dyDescent="0.2">
      <c r="B141" s="35"/>
      <c r="C141" s="36" t="s">
        <v>262</v>
      </c>
      <c r="D141" s="36" t="s">
        <v>263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/>
      <c r="L141" s="37"/>
      <c r="M141" s="37"/>
      <c r="N141" s="37"/>
      <c r="O141" s="37"/>
      <c r="P141" s="37"/>
      <c r="Q141" s="38">
        <f t="shared" si="25"/>
        <v>0</v>
      </c>
    </row>
    <row r="142" spans="2:19" ht="15" x14ac:dyDescent="0.2">
      <c r="B142" s="31"/>
      <c r="C142" s="32" t="s">
        <v>264</v>
      </c>
      <c r="D142" s="32" t="s">
        <v>265</v>
      </c>
      <c r="E142" s="33">
        <f>SUM(E143:E148)</f>
        <v>0</v>
      </c>
      <c r="F142" s="33">
        <f t="shared" ref="F142:K142" si="44">SUM(F143:F148)</f>
        <v>0</v>
      </c>
      <c r="G142" s="33">
        <f t="shared" si="44"/>
        <v>56470</v>
      </c>
      <c r="H142" s="33">
        <f t="shared" si="44"/>
        <v>0</v>
      </c>
      <c r="I142" s="33">
        <f t="shared" si="44"/>
        <v>15927.18</v>
      </c>
      <c r="J142" s="33">
        <f t="shared" si="44"/>
        <v>111925</v>
      </c>
      <c r="K142" s="33">
        <f t="shared" si="44"/>
        <v>0</v>
      </c>
      <c r="L142" s="33">
        <f>SUM(L143:L148)</f>
        <v>0</v>
      </c>
      <c r="M142" s="33">
        <f>SUM(M143:M148)</f>
        <v>0</v>
      </c>
      <c r="N142" s="33">
        <f t="shared" ref="N142:P142" si="45">SUM(N143:N148)</f>
        <v>0</v>
      </c>
      <c r="O142" s="33">
        <f t="shared" si="45"/>
        <v>0</v>
      </c>
      <c r="P142" s="33">
        <f t="shared" si="45"/>
        <v>0</v>
      </c>
      <c r="Q142" s="34">
        <f t="shared" si="25"/>
        <v>184322.18</v>
      </c>
    </row>
    <row r="143" spans="2:19" ht="15" x14ac:dyDescent="0.2">
      <c r="B143" s="35"/>
      <c r="C143" s="36" t="s">
        <v>266</v>
      </c>
      <c r="D143" s="36" t="s">
        <v>267</v>
      </c>
      <c r="E143" s="37">
        <v>0</v>
      </c>
      <c r="F143" s="37">
        <v>0</v>
      </c>
      <c r="G143" s="37">
        <v>56470</v>
      </c>
      <c r="H143" s="37">
        <v>0</v>
      </c>
      <c r="I143" s="37">
        <v>0</v>
      </c>
      <c r="J143" s="37">
        <v>111925</v>
      </c>
      <c r="K143" s="37"/>
      <c r="L143" s="37"/>
      <c r="M143" s="37"/>
      <c r="N143" s="37"/>
      <c r="O143" s="37"/>
      <c r="P143" s="37"/>
      <c r="Q143" s="38">
        <f t="shared" si="25"/>
        <v>168395</v>
      </c>
    </row>
    <row r="144" spans="2:19" ht="15" x14ac:dyDescent="0.2">
      <c r="B144" s="35"/>
      <c r="C144" s="36" t="s">
        <v>268</v>
      </c>
      <c r="D144" s="36" t="s">
        <v>269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/>
      <c r="L144" s="37"/>
      <c r="M144" s="37"/>
      <c r="N144" s="37"/>
      <c r="O144" s="37"/>
      <c r="P144" s="37"/>
      <c r="Q144" s="38">
        <f t="shared" si="25"/>
        <v>0</v>
      </c>
    </row>
    <row r="145" spans="2:19" ht="15" x14ac:dyDescent="0.2">
      <c r="B145" s="35"/>
      <c r="C145" s="36" t="s">
        <v>270</v>
      </c>
      <c r="D145" s="36" t="s">
        <v>271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/>
      <c r="L145" s="37"/>
      <c r="M145" s="37"/>
      <c r="N145" s="37"/>
      <c r="O145" s="37"/>
      <c r="P145" s="37"/>
      <c r="Q145" s="38">
        <f t="shared" si="25"/>
        <v>0</v>
      </c>
      <c r="R145" s="4" t="s">
        <v>1</v>
      </c>
    </row>
    <row r="146" spans="2:19" ht="15" x14ac:dyDescent="0.2">
      <c r="B146" s="35"/>
      <c r="C146" s="36">
        <v>5660</v>
      </c>
      <c r="D146" s="36" t="s">
        <v>272</v>
      </c>
      <c r="E146" s="37">
        <v>0</v>
      </c>
      <c r="F146" s="37">
        <v>0</v>
      </c>
      <c r="G146" s="37">
        <v>0</v>
      </c>
      <c r="H146" s="37">
        <v>0</v>
      </c>
      <c r="I146" s="37">
        <v>15927.18</v>
      </c>
      <c r="J146" s="37">
        <v>0</v>
      </c>
      <c r="K146" s="37"/>
      <c r="L146" s="37"/>
      <c r="M146" s="37"/>
      <c r="N146" s="37"/>
      <c r="O146" s="37"/>
      <c r="P146" s="37"/>
      <c r="Q146" s="38">
        <f t="shared" si="25"/>
        <v>15927.18</v>
      </c>
    </row>
    <row r="147" spans="2:19" ht="15" x14ac:dyDescent="0.2">
      <c r="B147" s="35"/>
      <c r="C147" s="36">
        <v>5670</v>
      </c>
      <c r="D147" s="36" t="s">
        <v>273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/>
      <c r="L147" s="37"/>
      <c r="M147" s="37"/>
      <c r="N147" s="37"/>
      <c r="O147" s="37"/>
      <c r="P147" s="37"/>
      <c r="Q147" s="38">
        <f t="shared" si="25"/>
        <v>0</v>
      </c>
    </row>
    <row r="148" spans="2:19" ht="15" x14ac:dyDescent="0.2">
      <c r="B148" s="35"/>
      <c r="C148" s="36" t="s">
        <v>274</v>
      </c>
      <c r="D148" s="36" t="s">
        <v>275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/>
      <c r="L148" s="37"/>
      <c r="M148" s="37"/>
      <c r="N148" s="37"/>
      <c r="O148" s="37"/>
      <c r="P148" s="37"/>
      <c r="Q148" s="38">
        <f t="shared" si="25"/>
        <v>0</v>
      </c>
      <c r="R148" s="4" t="s">
        <v>1</v>
      </c>
      <c r="S148" s="4" t="s">
        <v>1</v>
      </c>
    </row>
    <row r="149" spans="2:19" ht="15" x14ac:dyDescent="0.2">
      <c r="B149" s="31"/>
      <c r="C149" s="32" t="s">
        <v>276</v>
      </c>
      <c r="D149" s="32" t="s">
        <v>277</v>
      </c>
      <c r="E149" s="33">
        <f>+E150</f>
        <v>0</v>
      </c>
      <c r="F149" s="33">
        <f t="shared" ref="F149:L149" si="46">+F150</f>
        <v>0</v>
      </c>
      <c r="G149" s="33">
        <f t="shared" si="46"/>
        <v>0</v>
      </c>
      <c r="H149" s="33">
        <f t="shared" si="46"/>
        <v>0</v>
      </c>
      <c r="I149" s="33">
        <f t="shared" si="46"/>
        <v>0</v>
      </c>
      <c r="J149" s="33">
        <f t="shared" si="46"/>
        <v>0</v>
      </c>
      <c r="K149" s="33">
        <f t="shared" si="46"/>
        <v>0</v>
      </c>
      <c r="L149" s="33">
        <f t="shared" si="46"/>
        <v>0</v>
      </c>
      <c r="M149" s="33">
        <v>0</v>
      </c>
      <c r="N149" s="33">
        <v>0</v>
      </c>
      <c r="O149" s="33">
        <v>0</v>
      </c>
      <c r="P149" s="33">
        <v>0</v>
      </c>
      <c r="Q149" s="34">
        <f t="shared" si="25"/>
        <v>0</v>
      </c>
    </row>
    <row r="150" spans="2:19" ht="15" x14ac:dyDescent="0.2">
      <c r="B150" s="35"/>
      <c r="C150" s="36" t="s">
        <v>278</v>
      </c>
      <c r="D150" s="36" t="s">
        <v>279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/>
      <c r="L150" s="37"/>
      <c r="M150" s="37"/>
      <c r="N150" s="37"/>
      <c r="O150" s="37"/>
      <c r="P150" s="37"/>
      <c r="Q150" s="38">
        <f t="shared" si="25"/>
        <v>0</v>
      </c>
    </row>
    <row r="151" spans="2:19" ht="15" x14ac:dyDescent="0.2">
      <c r="B151" s="27">
        <v>6000</v>
      </c>
      <c r="C151" s="28"/>
      <c r="D151" s="28" t="s">
        <v>280</v>
      </c>
      <c r="E151" s="29">
        <f>+E152</f>
        <v>0</v>
      </c>
      <c r="F151" s="29">
        <f t="shared" ref="F151:P152" si="47">+F152</f>
        <v>0</v>
      </c>
      <c r="G151" s="29">
        <f t="shared" si="47"/>
        <v>0</v>
      </c>
      <c r="H151" s="29">
        <f t="shared" si="47"/>
        <v>0</v>
      </c>
      <c r="I151" s="29">
        <f t="shared" si="47"/>
        <v>0</v>
      </c>
      <c r="J151" s="29">
        <f t="shared" si="47"/>
        <v>0</v>
      </c>
      <c r="K151" s="29">
        <f t="shared" si="47"/>
        <v>0</v>
      </c>
      <c r="L151" s="29">
        <f t="shared" si="47"/>
        <v>0</v>
      </c>
      <c r="M151" s="29">
        <f t="shared" si="47"/>
        <v>0</v>
      </c>
      <c r="N151" s="29">
        <f t="shared" si="47"/>
        <v>0</v>
      </c>
      <c r="O151" s="29">
        <f t="shared" si="47"/>
        <v>0</v>
      </c>
      <c r="P151" s="29">
        <f t="shared" si="47"/>
        <v>0</v>
      </c>
      <c r="Q151" s="30">
        <f t="shared" si="25"/>
        <v>0</v>
      </c>
    </row>
    <row r="152" spans="2:19" ht="15" x14ac:dyDescent="0.2">
      <c r="B152" s="31"/>
      <c r="C152" s="32" t="s">
        <v>281</v>
      </c>
      <c r="D152" s="32" t="s">
        <v>282</v>
      </c>
      <c r="E152" s="33">
        <f>+E153</f>
        <v>0</v>
      </c>
      <c r="F152" s="33">
        <f t="shared" si="47"/>
        <v>0</v>
      </c>
      <c r="G152" s="33">
        <f t="shared" si="47"/>
        <v>0</v>
      </c>
      <c r="H152" s="33">
        <f t="shared" si="47"/>
        <v>0</v>
      </c>
      <c r="I152" s="33">
        <f t="shared" si="47"/>
        <v>0</v>
      </c>
      <c r="J152" s="33">
        <f t="shared" si="47"/>
        <v>0</v>
      </c>
      <c r="K152" s="33">
        <f t="shared" si="47"/>
        <v>0</v>
      </c>
      <c r="L152" s="33">
        <f t="shared" si="47"/>
        <v>0</v>
      </c>
      <c r="M152" s="33">
        <f t="shared" si="47"/>
        <v>0</v>
      </c>
      <c r="N152" s="33">
        <f t="shared" si="47"/>
        <v>0</v>
      </c>
      <c r="O152" s="33">
        <f t="shared" si="47"/>
        <v>0</v>
      </c>
      <c r="P152" s="33">
        <f t="shared" si="47"/>
        <v>0</v>
      </c>
      <c r="Q152" s="34">
        <f t="shared" si="25"/>
        <v>0</v>
      </c>
    </row>
    <row r="153" spans="2:19" ht="15" x14ac:dyDescent="0.2">
      <c r="B153" s="35"/>
      <c r="C153" s="36" t="s">
        <v>283</v>
      </c>
      <c r="D153" s="36" t="s">
        <v>284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/>
      <c r="L153" s="37"/>
      <c r="M153" s="37"/>
      <c r="N153" s="37"/>
      <c r="O153" s="37"/>
      <c r="P153" s="37"/>
      <c r="Q153" s="38">
        <f t="shared" ref="Q153:Q159" si="48">SUM(E153:P153)</f>
        <v>0</v>
      </c>
    </row>
    <row r="154" spans="2:19" ht="15" x14ac:dyDescent="0.2">
      <c r="B154" s="27">
        <v>8000</v>
      </c>
      <c r="C154" s="28"/>
      <c r="D154" s="28" t="s">
        <v>285</v>
      </c>
      <c r="E154" s="29">
        <f>+E155</f>
        <v>0</v>
      </c>
      <c r="F154" s="29">
        <f t="shared" ref="F154:P155" si="49">+F155</f>
        <v>0</v>
      </c>
      <c r="G154" s="29">
        <f t="shared" si="49"/>
        <v>0</v>
      </c>
      <c r="H154" s="29">
        <f t="shared" si="49"/>
        <v>0</v>
      </c>
      <c r="I154" s="29">
        <f t="shared" si="49"/>
        <v>0</v>
      </c>
      <c r="J154" s="29">
        <f t="shared" si="49"/>
        <v>0</v>
      </c>
      <c r="K154" s="29">
        <f t="shared" si="49"/>
        <v>0</v>
      </c>
      <c r="L154" s="29">
        <f t="shared" si="49"/>
        <v>0</v>
      </c>
      <c r="M154" s="29">
        <f t="shared" si="49"/>
        <v>0</v>
      </c>
      <c r="N154" s="29">
        <f t="shared" si="49"/>
        <v>0</v>
      </c>
      <c r="O154" s="29">
        <f t="shared" si="49"/>
        <v>0</v>
      </c>
      <c r="P154" s="29">
        <f t="shared" si="49"/>
        <v>0</v>
      </c>
      <c r="Q154" s="30">
        <f t="shared" si="48"/>
        <v>0</v>
      </c>
    </row>
    <row r="155" spans="2:19" ht="15" x14ac:dyDescent="0.2">
      <c r="B155" s="31"/>
      <c r="C155" s="32" t="s">
        <v>286</v>
      </c>
      <c r="D155" s="32" t="s">
        <v>287</v>
      </c>
      <c r="E155" s="33">
        <f>+E156</f>
        <v>0</v>
      </c>
      <c r="F155" s="33">
        <f t="shared" si="49"/>
        <v>0</v>
      </c>
      <c r="G155" s="33">
        <f t="shared" si="49"/>
        <v>0</v>
      </c>
      <c r="H155" s="33">
        <f t="shared" si="49"/>
        <v>0</v>
      </c>
      <c r="I155" s="33">
        <f t="shared" si="49"/>
        <v>0</v>
      </c>
      <c r="J155" s="33">
        <f t="shared" si="49"/>
        <v>0</v>
      </c>
      <c r="K155" s="33">
        <f t="shared" si="49"/>
        <v>0</v>
      </c>
      <c r="L155" s="33">
        <f t="shared" si="49"/>
        <v>0</v>
      </c>
      <c r="M155" s="33">
        <f t="shared" si="49"/>
        <v>0</v>
      </c>
      <c r="N155" s="33">
        <v>0</v>
      </c>
      <c r="O155" s="33">
        <v>0</v>
      </c>
      <c r="P155" s="33">
        <v>0</v>
      </c>
      <c r="Q155" s="34">
        <f t="shared" si="48"/>
        <v>0</v>
      </c>
    </row>
    <row r="156" spans="2:19" ht="15" x14ac:dyDescent="0.2">
      <c r="B156" s="35"/>
      <c r="C156" s="36" t="s">
        <v>288</v>
      </c>
      <c r="D156" s="36" t="s">
        <v>289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/>
      <c r="L156" s="37"/>
      <c r="M156" s="37"/>
      <c r="N156" s="37"/>
      <c r="O156" s="37"/>
      <c r="P156" s="37"/>
      <c r="Q156" s="38">
        <f t="shared" si="48"/>
        <v>0</v>
      </c>
    </row>
    <row r="157" spans="2:19" ht="15" x14ac:dyDescent="0.2">
      <c r="B157" s="27">
        <v>9000</v>
      </c>
      <c r="C157" s="28"/>
      <c r="D157" s="28" t="s">
        <v>290</v>
      </c>
      <c r="E157" s="29">
        <f>+E158</f>
        <v>13997762.68</v>
      </c>
      <c r="F157" s="29">
        <f t="shared" ref="F157:P158" si="50">+F158</f>
        <v>5967817.9900000002</v>
      </c>
      <c r="G157" s="29">
        <f t="shared" si="50"/>
        <v>9128182.1999999993</v>
      </c>
      <c r="H157" s="29">
        <f t="shared" si="50"/>
        <v>3526573.85</v>
      </c>
      <c r="I157" s="29">
        <f t="shared" si="50"/>
        <v>617332.02</v>
      </c>
      <c r="J157" s="29">
        <f t="shared" si="50"/>
        <v>2126792.65</v>
      </c>
      <c r="K157" s="29">
        <f t="shared" si="50"/>
        <v>0</v>
      </c>
      <c r="L157" s="29">
        <f t="shared" si="50"/>
        <v>0</v>
      </c>
      <c r="M157" s="29">
        <f t="shared" si="50"/>
        <v>0</v>
      </c>
      <c r="N157" s="29">
        <f t="shared" si="50"/>
        <v>0</v>
      </c>
      <c r="O157" s="29">
        <f t="shared" si="50"/>
        <v>0</v>
      </c>
      <c r="P157" s="29">
        <f t="shared" si="50"/>
        <v>0</v>
      </c>
      <c r="Q157" s="30">
        <f t="shared" si="48"/>
        <v>35364461.390000001</v>
      </c>
    </row>
    <row r="158" spans="2:19" ht="15" x14ac:dyDescent="0.2">
      <c r="B158" s="31"/>
      <c r="C158" s="32" t="s">
        <v>291</v>
      </c>
      <c r="D158" s="32" t="s">
        <v>292</v>
      </c>
      <c r="E158" s="33">
        <f>+E159</f>
        <v>13997762.68</v>
      </c>
      <c r="F158" s="33">
        <f t="shared" si="50"/>
        <v>5967817.9900000002</v>
      </c>
      <c r="G158" s="33">
        <f t="shared" si="50"/>
        <v>9128182.1999999993</v>
      </c>
      <c r="H158" s="33">
        <f t="shared" si="50"/>
        <v>3526573.85</v>
      </c>
      <c r="I158" s="33">
        <f t="shared" si="50"/>
        <v>617332.02</v>
      </c>
      <c r="J158" s="33">
        <f t="shared" si="50"/>
        <v>2126792.65</v>
      </c>
      <c r="K158" s="33">
        <f t="shared" si="50"/>
        <v>0</v>
      </c>
      <c r="L158" s="33">
        <f t="shared" si="50"/>
        <v>0</v>
      </c>
      <c r="M158" s="33">
        <f t="shared" si="50"/>
        <v>0</v>
      </c>
      <c r="N158" s="33">
        <f t="shared" si="50"/>
        <v>0</v>
      </c>
      <c r="O158" s="33">
        <f t="shared" si="50"/>
        <v>0</v>
      </c>
      <c r="P158" s="33">
        <f t="shared" si="50"/>
        <v>0</v>
      </c>
      <c r="Q158" s="34">
        <f t="shared" si="48"/>
        <v>35364461.390000001</v>
      </c>
    </row>
    <row r="159" spans="2:19" ht="15" x14ac:dyDescent="0.2">
      <c r="B159" s="35"/>
      <c r="C159" s="36" t="s">
        <v>293</v>
      </c>
      <c r="D159" s="36" t="s">
        <v>294</v>
      </c>
      <c r="E159" s="37">
        <v>13997762.68</v>
      </c>
      <c r="F159" s="37">
        <v>5967817.9900000002</v>
      </c>
      <c r="G159" s="37">
        <v>9128182.1999999993</v>
      </c>
      <c r="H159" s="37">
        <v>3526573.85</v>
      </c>
      <c r="I159" s="37">
        <v>617332.02</v>
      </c>
      <c r="J159" s="37">
        <v>2126792.65</v>
      </c>
      <c r="K159" s="37"/>
      <c r="L159" s="37"/>
      <c r="M159" s="37"/>
      <c r="N159" s="37"/>
      <c r="O159" s="37"/>
      <c r="P159" s="37"/>
      <c r="Q159" s="38">
        <f t="shared" si="48"/>
        <v>35364461.390000001</v>
      </c>
    </row>
    <row r="160" spans="2:19" ht="16" thickBot="1" x14ac:dyDescent="0.25">
      <c r="B160" s="40"/>
      <c r="C160" s="41"/>
      <c r="D160" s="42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4"/>
    </row>
    <row r="161" spans="1:17" ht="18" thickBot="1" x14ac:dyDescent="0.25">
      <c r="A161" s="45"/>
      <c r="B161" s="46"/>
      <c r="C161" s="47"/>
      <c r="D161" s="48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1"/>
    </row>
    <row r="162" spans="1:17" ht="16" thickBot="1" x14ac:dyDescent="0.25">
      <c r="A162" s="52"/>
      <c r="B162" s="53"/>
      <c r="C162" s="54"/>
      <c r="D162" s="55"/>
      <c r="E162" s="56">
        <f t="shared" ref="E162:Q162" si="51">+E10+E33+E76+E127+E132+E151+E154+E157</f>
        <v>40304220.93</v>
      </c>
      <c r="F162" s="56">
        <f t="shared" si="51"/>
        <v>34269855.280000001</v>
      </c>
      <c r="G162" s="56">
        <f t="shared" si="51"/>
        <v>38939932.599999994</v>
      </c>
      <c r="H162" s="56">
        <f t="shared" si="51"/>
        <v>35632606.560000002</v>
      </c>
      <c r="I162" s="56">
        <f t="shared" si="51"/>
        <v>31544459.23</v>
      </c>
      <c r="J162" s="56">
        <f t="shared" si="51"/>
        <v>35352898.949999996</v>
      </c>
      <c r="K162" s="56">
        <f t="shared" si="51"/>
        <v>0</v>
      </c>
      <c r="L162" s="56">
        <f t="shared" si="51"/>
        <v>0</v>
      </c>
      <c r="M162" s="56">
        <f t="shared" si="51"/>
        <v>0</v>
      </c>
      <c r="N162" s="56">
        <f t="shared" si="51"/>
        <v>0</v>
      </c>
      <c r="O162" s="56">
        <f t="shared" si="51"/>
        <v>0</v>
      </c>
      <c r="P162" s="56">
        <f t="shared" si="51"/>
        <v>0</v>
      </c>
      <c r="Q162" s="56">
        <f t="shared" si="51"/>
        <v>216043973.55000001</v>
      </c>
    </row>
    <row r="163" spans="1:17" x14ac:dyDescent="0.2">
      <c r="A163" s="45"/>
      <c r="C163" s="58"/>
      <c r="D163" s="58"/>
      <c r="E163" s="59"/>
      <c r="F163" s="59"/>
      <c r="G163" s="59"/>
      <c r="H163" s="58"/>
      <c r="I163" s="58"/>
      <c r="J163" s="58"/>
      <c r="K163" s="58"/>
      <c r="L163" s="58"/>
      <c r="M163" s="58"/>
      <c r="N163" s="60"/>
      <c r="O163" s="60"/>
      <c r="P163" s="60"/>
      <c r="Q163" s="61"/>
    </row>
    <row r="164" spans="1:17" x14ac:dyDescent="0.2">
      <c r="E164" s="61"/>
      <c r="F164" s="61"/>
      <c r="G164" s="61"/>
      <c r="H164" s="61"/>
      <c r="I164" s="61"/>
      <c r="J164" s="61"/>
      <c r="K164" s="64"/>
      <c r="L164" s="64"/>
      <c r="M164" s="64"/>
      <c r="N164" s="64"/>
      <c r="O164" s="64"/>
      <c r="P164" s="64"/>
      <c r="Q164" s="64"/>
    </row>
    <row r="165" spans="1:17" x14ac:dyDescent="0.2"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1:17" x14ac:dyDescent="0.2">
      <c r="E166" s="61"/>
      <c r="F166" s="61"/>
      <c r="G166" s="61"/>
      <c r="H166" s="61"/>
      <c r="I166" s="61"/>
      <c r="J166" s="61"/>
      <c r="K166" s="64"/>
      <c r="L166" s="64"/>
      <c r="M166" s="64"/>
      <c r="N166" s="64"/>
      <c r="O166" s="64"/>
      <c r="P166" s="64"/>
      <c r="Q166" s="64"/>
    </row>
    <row r="167" spans="1:17" x14ac:dyDescent="0.2">
      <c r="E167" s="61"/>
      <c r="F167" s="61"/>
      <c r="G167" s="61"/>
      <c r="H167" s="61"/>
      <c r="I167" s="61"/>
      <c r="J167" s="61"/>
      <c r="K167" s="64"/>
      <c r="L167" s="64"/>
      <c r="M167" s="64"/>
      <c r="N167" s="64"/>
      <c r="O167" s="64"/>
      <c r="P167" s="64"/>
      <c r="Q167" s="64"/>
    </row>
    <row r="168" spans="1:17" x14ac:dyDescent="0.2">
      <c r="D168" s="65"/>
    </row>
    <row r="173" spans="1:17" x14ac:dyDescent="0.2">
      <c r="C173" s="66"/>
      <c r="D173" s="67"/>
      <c r="E173" s="68"/>
      <c r="F173" s="68"/>
      <c r="G173" s="68"/>
      <c r="H173" s="68"/>
      <c r="I173" s="68"/>
      <c r="J173" s="68"/>
      <c r="K173" s="68"/>
      <c r="L173" s="68"/>
    </row>
    <row r="174" spans="1:17" x14ac:dyDescent="0.2">
      <c r="B174" s="4"/>
      <c r="C174" s="66"/>
      <c r="D174" s="67"/>
      <c r="E174" s="68"/>
      <c r="F174" s="68"/>
      <c r="G174" s="68"/>
      <c r="H174" s="68"/>
      <c r="I174" s="68"/>
      <c r="J174" s="68"/>
      <c r="K174" s="68"/>
      <c r="L174" s="68"/>
    </row>
    <row r="175" spans="1:17" x14ac:dyDescent="0.2">
      <c r="B175" s="4"/>
      <c r="C175" s="66"/>
      <c r="D175" s="67"/>
      <c r="E175" s="68"/>
      <c r="F175" s="68"/>
      <c r="G175" s="68"/>
      <c r="H175" s="68"/>
      <c r="I175" s="68"/>
      <c r="J175" s="68"/>
      <c r="K175" s="68"/>
      <c r="L175" s="68"/>
    </row>
    <row r="176" spans="1:17" x14ac:dyDescent="0.2">
      <c r="B176" s="4"/>
      <c r="C176" s="66"/>
      <c r="D176" s="67"/>
      <c r="E176" s="68"/>
      <c r="F176" s="68"/>
      <c r="G176" s="68"/>
      <c r="H176" s="68"/>
      <c r="I176" s="68"/>
      <c r="J176" s="68"/>
      <c r="K176" s="68"/>
      <c r="L176" s="68"/>
    </row>
  </sheetData>
  <autoFilter ref="A9:Q163" xr:uid="{00000000-0009-0000-0000-000002000000}"/>
  <mergeCells count="8">
    <mergeCell ref="B7:D8"/>
    <mergeCell ref="E7:Q7"/>
    <mergeCell ref="B1:Q1"/>
    <mergeCell ref="B2:Q2"/>
    <mergeCell ref="B3:Q3"/>
    <mergeCell ref="B4:Q4"/>
    <mergeCell ref="B5:Q5"/>
    <mergeCell ref="B6:Q6"/>
  </mergeCells>
  <pageMargins left="0.43307086614173229" right="0.9055118110236221" top="0.55118110236220474" bottom="0.74803149606299213" header="0.31496062992125984" footer="0.31496062992125984"/>
  <pageSetup scale="68" fitToHeight="0" orientation="landscape" r:id="rId1"/>
  <headerFooter>
    <oddHeader xml:space="preserve">&amp;LEstados e Informes Presupuestarios&amp;R09.1.2              </oddHeader>
    <oddFooter>&amp;C"Bajo protesta de decir verdad declaramos que los Estados Financieros y sus Notas, son razonablemente correctos y son responsabilidad del emisor"&amp;R&amp;P/&amp;N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9.1.2</vt:lpstr>
      <vt:lpstr>'9.1.2'!Área_de_impresión</vt:lpstr>
      <vt:lpstr>'9.1.2'!Títulos_a_imprimir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2022-08-09T18:06:35Z</dcterms:created>
  <dcterms:modified xsi:type="dcterms:W3CDTF">2022-08-09T18:08:27Z</dcterms:modified>
</cp:coreProperties>
</file>